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1"/>
  </bookViews>
  <sheets>
    <sheet name="調査書様式(関数なし)" sheetId="1" r:id="rId1"/>
    <sheet name="調査書様式(関数あり)" sheetId="2" r:id="rId2"/>
    <sheet name="入力用シート" sheetId="3" r:id="rId3"/>
  </sheets>
  <definedNames>
    <definedName name="_xlnm.Print_Area" localSheetId="1">'調査書様式(関数あり)'!$A$1:$AJ$66</definedName>
    <definedName name="_xlnm.Print_Area" localSheetId="0">'調査書様式(関数なし)'!$A$1:$AJ$66</definedName>
  </definedNames>
  <calcPr fullCalcOnLoad="1"/>
</workbook>
</file>

<file path=xl/sharedStrings.xml><?xml version="1.0" encoding="utf-8"?>
<sst xmlns="http://schemas.openxmlformats.org/spreadsheetml/2006/main" count="603" uniqueCount="192">
  <si>
    <t>書く能力</t>
  </si>
  <si>
    <t>読む能力</t>
  </si>
  <si>
    <t>国　語</t>
  </si>
  <si>
    <t>社　会</t>
  </si>
  <si>
    <t>数　学</t>
  </si>
  <si>
    <t>理　科</t>
  </si>
  <si>
    <t>音　楽</t>
  </si>
  <si>
    <t>鑑賞の能力</t>
  </si>
  <si>
    <t>美　術</t>
  </si>
  <si>
    <t>発想や構想の能力</t>
  </si>
  <si>
    <t>創造的な技能</t>
  </si>
  <si>
    <t>保健体育</t>
  </si>
  <si>
    <t>運動の技能</t>
  </si>
  <si>
    <t>　５教科の評定合計 　　　　（a）</t>
  </si>
  <si>
    <t>観点別学習状況</t>
  </si>
  <si>
    <t>評定</t>
  </si>
  <si>
    <t>評価</t>
  </si>
  <si>
    <t>１年</t>
  </si>
  <si>
    <t>２年</t>
  </si>
  <si>
    <t>３年</t>
  </si>
  <si>
    <t>教　科</t>
  </si>
  <si>
    <t>学習の記録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</si>
  <si>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</si>
  <si>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</si>
  <si>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</si>
  <si>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</si>
  <si>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</si>
  <si>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</si>
  <si>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</si>
  <si>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</si>
  <si>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公共心・公徳心</t>
  </si>
  <si>
    <t>行動の記録</t>
  </si>
  <si>
    <t>ふりがな</t>
  </si>
  <si>
    <t>氏名</t>
  </si>
  <si>
    <t>年</t>
  </si>
  <si>
    <t>月</t>
  </si>
  <si>
    <t>日</t>
  </si>
  <si>
    <t>性別</t>
  </si>
  <si>
    <t>平成</t>
  </si>
  <si>
    <t>卒業見込</t>
  </si>
  <si>
    <t>卒　　業</t>
  </si>
  <si>
    <t>志願校</t>
  </si>
  <si>
    <t>　上記の記載事項に相違ありません。</t>
  </si>
  <si>
    <t>記載者</t>
  </si>
  <si>
    <t>中学校長</t>
  </si>
  <si>
    <t>総合所見及び参考となる諸事項</t>
  </si>
  <si>
    <t>工夫し創造する能力</t>
  </si>
  <si>
    <t>生活の技能</t>
  </si>
  <si>
    <t>公正・公平</t>
  </si>
  <si>
    <t>調　　　　　　　査　　　　　　　書</t>
  </si>
  <si>
    <t>備考　用紙の大きさは，日本工業規格Ａ列４とする。</t>
  </si>
  <si>
    <t>出席停止・忌引等</t>
  </si>
  <si>
    <t>欠席日数</t>
  </si>
  <si>
    <t>遅刻回数</t>
  </si>
  <si>
    <t>早退回数</t>
  </si>
  <si>
    <t>２年</t>
  </si>
  <si>
    <t>３年</t>
  </si>
  <si>
    <t>話す･聞く能力</t>
  </si>
  <si>
    <t>１年</t>
  </si>
  <si>
    <t>年</t>
  </si>
  <si>
    <t>月</t>
  </si>
  <si>
    <t>中学校</t>
  </si>
  <si>
    <t>卒業年月</t>
  </si>
  <si>
    <t>生年月日</t>
  </si>
  <si>
    <t>月</t>
  </si>
  <si>
    <t xml:space="preserve"> 日生</t>
  </si>
  <si>
    <t>高等学校</t>
  </si>
  <si>
    <t>番　　号</t>
  </si>
  <si>
    <t>志 願 コ ー ス</t>
  </si>
  <si>
    <t>第１志願</t>
  </si>
  <si>
    <t>第２志願</t>
  </si>
  <si>
    <t>コース</t>
  </si>
  <si>
    <t>※（無記入）</t>
  </si>
  <si>
    <t>技能</t>
  </si>
  <si>
    <t>外国語表現の能力</t>
  </si>
  <si>
    <t>外国語理解の能力</t>
  </si>
  <si>
    <t>理由</t>
  </si>
  <si>
    <t>　５教科の評定合計の３か年の合計</t>
  </si>
  <si>
    <t>項         目</t>
  </si>
  <si>
    <t>　９教科の評定合計の３か年の合計</t>
  </si>
  <si>
    <t>併願校</t>
  </si>
  <si>
    <t>　４教科の評定合計 　 　   （b）</t>
  </si>
  <si>
    <t>　９教科の評定合計（（a）＋（b））</t>
  </si>
  <si>
    <t>総　合　的　な　学　習　の　時　間　の　記　録</t>
  </si>
  <si>
    <t>出欠の記録</t>
  </si>
  <si>
    <t xml:space="preserve"> 学年</t>
  </si>
  <si>
    <t xml:space="preserve"> 項目</t>
  </si>
  <si>
    <t>　</t>
  </si>
  <si>
    <t>野田学園</t>
  </si>
  <si>
    <t>令和</t>
  </si>
  <si>
    <t>第３志願</t>
  </si>
  <si>
    <t>高校</t>
  </si>
  <si>
    <t>科</t>
  </si>
  <si>
    <t>外国語（英語）</t>
  </si>
  <si>
    <r>
      <t xml:space="preserve">書く能力 / </t>
    </r>
    <r>
      <rPr>
        <b/>
        <sz val="9"/>
        <rFont val="ＭＳ ゴシック"/>
        <family val="3"/>
      </rPr>
      <t>主体的に学習に取り組む態度</t>
    </r>
  </si>
  <si>
    <t>知識･理解･技能</t>
  </si>
  <si>
    <t>社会的な思考･判断･表現</t>
  </si>
  <si>
    <t>知識･理解</t>
  </si>
  <si>
    <t>関心･意欲･態度</t>
  </si>
  <si>
    <t>思考･判断</t>
  </si>
  <si>
    <r>
      <t xml:space="preserve">関心･意欲･態度 / </t>
    </r>
    <r>
      <rPr>
        <b/>
        <sz val="9"/>
        <rFont val="ＭＳ ゴシック"/>
        <family val="3"/>
      </rPr>
      <t>知識･技能</t>
    </r>
  </si>
  <si>
    <r>
      <t xml:space="preserve">社会的な思考･判断･表現 / </t>
    </r>
    <r>
      <rPr>
        <b/>
        <sz val="6"/>
        <rFont val="ＭＳ ゴシック"/>
        <family val="3"/>
      </rPr>
      <t>思考･判断･表現</t>
    </r>
  </si>
  <si>
    <r>
      <t xml:space="preserve">技能 / </t>
    </r>
    <r>
      <rPr>
        <b/>
        <sz val="9"/>
        <rFont val="ＭＳ ゴシック"/>
        <family val="3"/>
      </rPr>
      <t>主体的に学習に取り組む態度</t>
    </r>
  </si>
  <si>
    <r>
      <t xml:space="preserve">数学的な見方や考え方 / </t>
    </r>
    <r>
      <rPr>
        <b/>
        <sz val="7"/>
        <rFont val="ＭＳ ゴシック"/>
        <family val="3"/>
      </rPr>
      <t>思考･判断･表現</t>
    </r>
  </si>
  <si>
    <r>
      <t xml:space="preserve">科学的な思考･表現 / </t>
    </r>
    <r>
      <rPr>
        <b/>
        <sz val="9"/>
        <rFont val="ＭＳ ゴシック"/>
        <family val="3"/>
      </rPr>
      <t>思考･判断･表現</t>
    </r>
  </si>
  <si>
    <r>
      <t xml:space="preserve">外国語表現の能力 / </t>
    </r>
    <r>
      <rPr>
        <b/>
        <sz val="9"/>
        <rFont val="ＭＳ ゴシック"/>
        <family val="3"/>
      </rPr>
      <t>思考･判断･表現</t>
    </r>
  </si>
  <si>
    <r>
      <t xml:space="preserve">外国語理解の能力 / </t>
    </r>
    <r>
      <rPr>
        <b/>
        <sz val="9"/>
        <rFont val="ＭＳ ゴシック"/>
        <family val="3"/>
      </rPr>
      <t>主体的に学習に取り組む態度</t>
    </r>
  </si>
  <si>
    <t>技術･家庭</t>
  </si>
  <si>
    <r>
      <t xml:space="preserve">音楽表現の創意工夫 / </t>
    </r>
    <r>
      <rPr>
        <b/>
        <sz val="9"/>
        <rFont val="ＭＳ ゴシック"/>
        <family val="3"/>
      </rPr>
      <t>思考･判断･表現</t>
    </r>
  </si>
  <si>
    <r>
      <t xml:space="preserve">音楽表現の技能 / </t>
    </r>
    <r>
      <rPr>
        <b/>
        <sz val="9"/>
        <rFont val="ＭＳ ゴシック"/>
        <family val="3"/>
      </rPr>
      <t>主体的に学習に取り組む態度</t>
    </r>
  </si>
  <si>
    <r>
      <t xml:space="preserve">発想や構想の能力 / </t>
    </r>
    <r>
      <rPr>
        <b/>
        <sz val="9"/>
        <rFont val="ＭＳ ゴシック"/>
        <family val="3"/>
      </rPr>
      <t>思考･判断･表現</t>
    </r>
  </si>
  <si>
    <r>
      <t xml:space="preserve">創造的な技能 / </t>
    </r>
    <r>
      <rPr>
        <b/>
        <sz val="9"/>
        <rFont val="ＭＳ ゴシック"/>
        <family val="3"/>
      </rPr>
      <t>主体的に学習に取り組む態度</t>
    </r>
  </si>
  <si>
    <r>
      <t xml:space="preserve">思考･判断 / </t>
    </r>
    <r>
      <rPr>
        <b/>
        <sz val="9"/>
        <rFont val="ＭＳ ゴシック"/>
        <family val="3"/>
      </rPr>
      <t>思考･判断･表現</t>
    </r>
  </si>
  <si>
    <r>
      <t xml:space="preserve">運動の技能 / </t>
    </r>
    <r>
      <rPr>
        <b/>
        <sz val="9"/>
        <rFont val="ＭＳ ゴシック"/>
        <family val="3"/>
      </rPr>
      <t>主体的に学習に取り組む態度</t>
    </r>
  </si>
  <si>
    <r>
      <t xml:space="preserve">工夫し創造する能力 / </t>
    </r>
    <r>
      <rPr>
        <b/>
        <sz val="9"/>
        <rFont val="ＭＳ ゴシック"/>
        <family val="3"/>
      </rPr>
      <t>思考･判断･表現</t>
    </r>
  </si>
  <si>
    <r>
      <t xml:space="preserve">生活の技能 / </t>
    </r>
    <r>
      <rPr>
        <b/>
        <sz val="9"/>
        <rFont val="ＭＳ ゴシック"/>
        <family val="3"/>
      </rPr>
      <t>主体的に学習に取り組む態度</t>
    </r>
  </si>
  <si>
    <r>
      <t xml:space="preserve">話す･聞く能力 / </t>
    </r>
    <r>
      <rPr>
        <b/>
        <sz val="9"/>
        <rFont val="ＭＳ ゴシック"/>
        <family val="3"/>
      </rPr>
      <t>思考･判断･表現</t>
    </r>
  </si>
  <si>
    <t>通し番号</t>
  </si>
  <si>
    <t>組</t>
  </si>
  <si>
    <t>番</t>
  </si>
  <si>
    <t>ふりがな</t>
  </si>
  <si>
    <t>生年月日</t>
  </si>
  <si>
    <t>月</t>
  </si>
  <si>
    <t>卒業年月・中学校名</t>
  </si>
  <si>
    <t>中学校名</t>
  </si>
  <si>
    <t>1年次観点別評価</t>
  </si>
  <si>
    <t>国語</t>
  </si>
  <si>
    <t>社会</t>
  </si>
  <si>
    <t>数学的な見方や考え方</t>
  </si>
  <si>
    <t>数学</t>
  </si>
  <si>
    <t>理科</t>
  </si>
  <si>
    <t>科学的な思考･表現</t>
  </si>
  <si>
    <t>外国語(英語)</t>
  </si>
  <si>
    <t>音楽</t>
  </si>
  <si>
    <t>音楽表現の創意工夫</t>
  </si>
  <si>
    <t>音楽表現の技能</t>
  </si>
  <si>
    <t>美術</t>
  </si>
  <si>
    <t>保健体育</t>
  </si>
  <si>
    <t>2年次観点別評価</t>
  </si>
  <si>
    <t>3年次観点別評価</t>
  </si>
  <si>
    <t>知識･技能</t>
  </si>
  <si>
    <t>思考･判断･表現</t>
  </si>
  <si>
    <t>主体的に学習に取り組む態度</t>
  </si>
  <si>
    <t>野田　太郎</t>
  </si>
  <si>
    <t>のだ　たろう</t>
  </si>
  <si>
    <t>男</t>
  </si>
  <si>
    <t>山口市立〇〇</t>
  </si>
  <si>
    <t>A</t>
  </si>
  <si>
    <t>1年次評定</t>
  </si>
  <si>
    <t>2年次評定</t>
  </si>
  <si>
    <t>3年次評定</t>
  </si>
  <si>
    <t>総合的な学習の時間の記録</t>
  </si>
  <si>
    <t>基本的な生活習慣</t>
  </si>
  <si>
    <t>健康･体力の向上</t>
  </si>
  <si>
    <t>自主･自律</t>
  </si>
  <si>
    <t>創意工夫</t>
  </si>
  <si>
    <t>思いやり･協力</t>
  </si>
  <si>
    <t>生命尊重･自然愛護</t>
  </si>
  <si>
    <t>勤労･奉仕</t>
  </si>
  <si>
    <t>公正･公平</t>
  </si>
  <si>
    <t>公共心･公徳心</t>
  </si>
  <si>
    <t>出欠の記録</t>
  </si>
  <si>
    <t>1年</t>
  </si>
  <si>
    <t>出席停止･忌引等</t>
  </si>
  <si>
    <t>欠席日数</t>
  </si>
  <si>
    <t>遅刻回数</t>
  </si>
  <si>
    <t>早退回数</t>
  </si>
  <si>
    <t>2年</t>
  </si>
  <si>
    <t>3年</t>
  </si>
  <si>
    <t>理由</t>
  </si>
  <si>
    <t>総合所見及び参考となる諸事項</t>
  </si>
  <si>
    <t>記載年月日･記載者･校長名</t>
  </si>
  <si>
    <t>校長名</t>
  </si>
  <si>
    <t>山口　一郎</t>
  </si>
  <si>
    <t>■■　■■</t>
  </si>
  <si>
    <t>第１志願</t>
  </si>
  <si>
    <t>第２志願</t>
  </si>
  <si>
    <t>第３志願</t>
  </si>
  <si>
    <t>志願コース</t>
  </si>
  <si>
    <t>併願校</t>
  </si>
  <si>
    <t>高校名</t>
  </si>
  <si>
    <t>学科名</t>
  </si>
  <si>
    <t>特進S</t>
  </si>
  <si>
    <t>特進A</t>
  </si>
  <si>
    <t>進学</t>
  </si>
  <si>
    <t>▲▲</t>
  </si>
  <si>
    <t>◇◇</t>
  </si>
  <si>
    <t>〇</t>
  </si>
  <si>
    <t>　この単元では，将来の町の姿を考えて，自分たちが求める町の在り方を政策として企画立案し，関係者を招いてプレゼンテーションすることを通して，町づくりに参画しようとすることをねらったものである。</t>
  </si>
  <si>
    <t>　各教科とも意欲をもって学習しており、知識も豊富で理解力にすぐれている。特に社会では、歴史分野に興味が強く、歴史事象に対して多面的・多角的に考察しながら課題解決に取り組んでいる。
　目立つ存在ではないが芯はしっかりしている。常に物事を前向きに考え、向上心をもって努力を続けている。素直で温厚な性格であり、周囲の人を惹きつける魅力をもっている。
　実用英語技能検定3級取得(令和3年〇月)</t>
  </si>
  <si>
    <r>
      <t>観点（1年 /</t>
    </r>
    <r>
      <rPr>
        <b/>
        <sz val="9"/>
        <rFont val="ＭＳ 明朝"/>
        <family val="1"/>
      </rPr>
      <t xml:space="preserve"> </t>
    </r>
    <r>
      <rPr>
        <b/>
        <sz val="9"/>
        <rFont val="ＭＳ ゴシック"/>
        <family val="3"/>
      </rPr>
      <t>2，3年</t>
    </r>
    <r>
      <rPr>
        <sz val="9"/>
        <rFont val="ＭＳ 明朝"/>
        <family val="1"/>
      </rPr>
      <t>）</t>
    </r>
  </si>
  <si>
    <r>
      <t xml:space="preserve">観点（1年 / </t>
    </r>
    <r>
      <rPr>
        <b/>
        <sz val="9"/>
        <rFont val="ＭＳ ゴシック"/>
        <family val="3"/>
      </rPr>
      <t>2，3年</t>
    </r>
    <r>
      <rPr>
        <sz val="9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</si>
</sst>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b/>
      <sz val="9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hair"/>
      <right style="hair"/>
      <top style="thin"/>
      <bottom style="hair"/>
      <diagonal style="hair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 style="hair"/>
      <right style="hair"/>
      <top style="hair"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 style="medium"/>
      <bottom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 style="hair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hair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/>
      <bottom style="thin"/>
    </border>
    <border>
      <left/>
      <right style="hair"/>
      <top/>
      <bottom style="thin"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medium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 style="hair"/>
      <top style="thin"/>
      <bottom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 diagonalUp="1">
      <left style="thin"/>
      <right/>
      <top style="hair"/>
      <bottom/>
      <diagonal style="hair"/>
    </border>
    <border diagonalUp="1">
      <left/>
      <right/>
      <top style="hair"/>
      <bottom/>
      <diagonal style="hair"/>
    </border>
    <border diagonalUp="1">
      <left/>
      <right style="medium"/>
      <top style="hair"/>
      <bottom/>
      <diagonal style="hair"/>
    </border>
    <border diagonalUp="1">
      <left style="thin"/>
      <right/>
      <top/>
      <bottom style="hair"/>
      <diagonal style="hair"/>
    </border>
    <border diagonalUp="1">
      <left/>
      <right/>
      <top/>
      <bottom style="hair"/>
      <diagonal style="hair"/>
    </border>
    <border diagonalUp="1">
      <left/>
      <right style="medium"/>
      <top/>
      <bottom style="hair"/>
      <diagonal style="hair"/>
    </border>
    <border diagonalUp="1">
      <left style="hair"/>
      <right/>
      <top style="hair"/>
      <bottom style="hair"/>
      <diagonal style="hair"/>
    </border>
    <border diagonalUp="1">
      <left/>
      <right/>
      <top style="hair"/>
      <bottom style="hair"/>
      <diagonal style="hair"/>
    </border>
    <border diagonalUp="1">
      <left/>
      <right style="hair"/>
      <top style="hair"/>
      <bottom style="hair"/>
      <diagonal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0" fillId="0" borderId="30" xfId="0" applyBorder="1" applyAlignment="1">
      <alignment textRotation="255" shrinkToFit="1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>
      <alignment textRotation="255" shrinkToFit="1"/>
    </xf>
    <xf numFmtId="0" fontId="0" fillId="0" borderId="31" xfId="0" applyBorder="1" applyAlignment="1">
      <alignment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distributed" vertical="center"/>
      <protection locked="0"/>
    </xf>
    <xf numFmtId="0" fontId="3" fillId="0" borderId="23" xfId="0" applyFont="1" applyFill="1" applyBorder="1" applyAlignment="1">
      <alignment horizontal="distributed" vertical="center"/>
    </xf>
    <xf numFmtId="0" fontId="12" fillId="0" borderId="10" xfId="0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vertical="top" wrapText="1"/>
      <protection locked="0"/>
    </xf>
    <xf numFmtId="0" fontId="12" fillId="0" borderId="12" xfId="0" applyFont="1" applyFill="1" applyBorder="1" applyAlignment="1" applyProtection="1">
      <alignment vertical="top" wrapText="1"/>
      <protection locked="0"/>
    </xf>
    <xf numFmtId="0" fontId="12" fillId="0" borderId="13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21" xfId="0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12" fillId="0" borderId="16" xfId="0" applyFont="1" applyFill="1" applyBorder="1" applyAlignment="1" applyProtection="1">
      <alignment vertical="top" wrapText="1"/>
      <protection locked="0"/>
    </xf>
    <xf numFmtId="0" fontId="12" fillId="0" borderId="37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11" fillId="0" borderId="13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11" fillId="0" borderId="21" xfId="0" applyFont="1" applyFill="1" applyBorder="1" applyAlignment="1" applyProtection="1">
      <alignment horizontal="justify" vertical="top" wrapText="1"/>
      <protection locked="0"/>
    </xf>
    <xf numFmtId="0" fontId="11" fillId="0" borderId="15" xfId="0" applyFont="1" applyFill="1" applyBorder="1" applyAlignment="1" applyProtection="1">
      <alignment horizontal="justify" vertical="top" wrapText="1"/>
      <protection locked="0"/>
    </xf>
    <xf numFmtId="0" fontId="11" fillId="0" borderId="16" xfId="0" applyFont="1" applyFill="1" applyBorder="1" applyAlignment="1" applyProtection="1">
      <alignment horizontal="justify" vertical="top" wrapText="1"/>
      <protection locked="0"/>
    </xf>
    <xf numFmtId="0" fontId="11" fillId="0" borderId="37" xfId="0" applyFont="1" applyFill="1" applyBorder="1" applyAlignment="1" applyProtection="1">
      <alignment horizontal="justify" vertical="top" wrapText="1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38" xfId="0" applyFont="1" applyFill="1" applyBorder="1" applyAlignment="1" applyProtection="1">
      <alignment horizontal="center" vertical="center" shrinkToFit="1"/>
      <protection/>
    </xf>
    <xf numFmtId="0" fontId="8" fillId="0" borderId="25" xfId="0" applyFont="1" applyFill="1" applyBorder="1" applyAlignment="1" applyProtection="1">
      <alignment horizontal="center" vertical="center" shrinkToFit="1"/>
      <protection/>
    </xf>
    <xf numFmtId="0" fontId="8" fillId="0" borderId="39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 applyProtection="1">
      <alignment horizontal="center" vertical="center" shrinkToFit="1"/>
      <protection/>
    </xf>
    <xf numFmtId="0" fontId="8" fillId="0" borderId="40" xfId="0" applyFont="1" applyFill="1" applyBorder="1" applyAlignment="1" applyProtection="1">
      <alignment horizontal="center" vertical="center" shrinkToFit="1"/>
      <protection/>
    </xf>
    <xf numFmtId="0" fontId="8" fillId="0" borderId="41" xfId="0" applyFont="1" applyFill="1" applyBorder="1" applyAlignment="1" applyProtection="1">
      <alignment horizontal="center" vertical="center" shrinkToFit="1"/>
      <protection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distributed" textRotation="255"/>
    </xf>
    <xf numFmtId="0" fontId="3" fillId="0" borderId="45" xfId="0" applyFont="1" applyFill="1" applyBorder="1" applyAlignment="1">
      <alignment horizontal="center" vertical="distributed" textRotation="255"/>
    </xf>
    <xf numFmtId="0" fontId="3" fillId="0" borderId="46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>
      <alignment horizontal="distributed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left" vertical="center" shrinkToFit="1"/>
      <protection/>
    </xf>
    <xf numFmtId="0" fontId="0" fillId="0" borderId="47" xfId="0" applyFont="1" applyFill="1" applyBorder="1" applyAlignment="1" applyProtection="1">
      <alignment horizontal="left" vertical="center" shrinkToFit="1"/>
      <protection/>
    </xf>
    <xf numFmtId="0" fontId="0" fillId="0" borderId="49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>
      <alignment vertical="center" textRotation="255" shrinkToFit="1"/>
    </xf>
    <xf numFmtId="0" fontId="0" fillId="0" borderId="45" xfId="0" applyFill="1" applyBorder="1" applyAlignment="1">
      <alignment vertical="center" textRotation="255" shrinkToFit="1"/>
    </xf>
    <xf numFmtId="0" fontId="0" fillId="0" borderId="46" xfId="0" applyFill="1" applyBorder="1" applyAlignment="1">
      <alignment vertical="center" textRotation="255" shrinkToFit="1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58" xfId="0" applyFont="1" applyFill="1" applyBorder="1" applyAlignment="1">
      <alignment horizontal="center" vertical="center" textRotation="255" shrinkToFit="1"/>
    </xf>
    <xf numFmtId="0" fontId="3" fillId="0" borderId="59" xfId="0" applyFont="1" applyFill="1" applyBorder="1" applyAlignment="1">
      <alignment horizontal="center" vertical="center" textRotation="255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14" fillId="0" borderId="60" xfId="0" applyFont="1" applyFill="1" applyBorder="1" applyAlignment="1">
      <alignment horizontal="left" vertical="center" shrinkToFit="1"/>
    </xf>
    <xf numFmtId="0" fontId="14" fillId="0" borderId="61" xfId="0" applyFont="1" applyFill="1" applyBorder="1" applyAlignment="1">
      <alignment horizontal="left" vertical="center" shrinkToFit="1"/>
    </xf>
    <xf numFmtId="0" fontId="14" fillId="0" borderId="62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center" vertical="distributed" textRotation="255"/>
    </xf>
    <xf numFmtId="0" fontId="3" fillId="0" borderId="58" xfId="0" applyFont="1" applyFill="1" applyBorder="1" applyAlignment="1">
      <alignment horizontal="center" vertical="distributed" textRotation="255"/>
    </xf>
    <xf numFmtId="0" fontId="3" fillId="0" borderId="59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center" vertical="distributed" textRotation="255"/>
    </xf>
    <xf numFmtId="0" fontId="3" fillId="0" borderId="63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2" fillId="0" borderId="60" xfId="0" applyFont="1" applyFill="1" applyBorder="1" applyAlignment="1">
      <alignment horizontal="distributed" vertical="top"/>
    </xf>
    <xf numFmtId="0" fontId="2" fillId="0" borderId="61" xfId="0" applyFont="1" applyFill="1" applyBorder="1" applyAlignment="1">
      <alignment horizontal="distributed" vertical="top"/>
    </xf>
    <xf numFmtId="0" fontId="2" fillId="0" borderId="62" xfId="0" applyFont="1" applyFill="1" applyBorder="1" applyAlignment="1">
      <alignment horizontal="distributed" vertical="top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4" fillId="0" borderId="60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8" fillId="0" borderId="64" xfId="0" applyFont="1" applyFill="1" applyBorder="1" applyAlignment="1" applyProtection="1">
      <alignment horizontal="center" vertical="center" shrinkToFit="1"/>
      <protection/>
    </xf>
    <xf numFmtId="0" fontId="12" fillId="0" borderId="32" xfId="0" applyFont="1" applyFill="1" applyBorder="1" applyAlignment="1" applyProtection="1">
      <alignment vertical="top" wrapText="1" shrinkToFit="1"/>
      <protection locked="0"/>
    </xf>
    <xf numFmtId="0" fontId="12" fillId="0" borderId="50" xfId="0" applyFont="1" applyFill="1" applyBorder="1" applyAlignment="1" applyProtection="1">
      <alignment vertical="top" wrapText="1" shrinkToFit="1"/>
      <protection locked="0"/>
    </xf>
    <xf numFmtId="0" fontId="12" fillId="0" borderId="40" xfId="0" applyFont="1" applyFill="1" applyBorder="1" applyAlignment="1" applyProtection="1">
      <alignment vertical="top" wrapText="1" shrinkToFit="1"/>
      <protection locked="0"/>
    </xf>
    <xf numFmtId="0" fontId="12" fillId="0" borderId="13" xfId="0" applyFont="1" applyFill="1" applyBorder="1" applyAlignment="1" applyProtection="1">
      <alignment vertical="top" wrapText="1" shrinkToFit="1"/>
      <protection locked="0"/>
    </xf>
    <xf numFmtId="0" fontId="12" fillId="0" borderId="0" xfId="0" applyFont="1" applyFill="1" applyBorder="1" applyAlignment="1" applyProtection="1">
      <alignment vertical="top" wrapText="1" shrinkToFit="1"/>
      <protection locked="0"/>
    </xf>
    <xf numFmtId="0" fontId="12" fillId="0" borderId="21" xfId="0" applyFont="1" applyFill="1" applyBorder="1" applyAlignment="1" applyProtection="1">
      <alignment vertical="top" wrapText="1" shrinkToFit="1"/>
      <protection locked="0"/>
    </xf>
    <xf numFmtId="0" fontId="12" fillId="0" borderId="15" xfId="0" applyFont="1" applyFill="1" applyBorder="1" applyAlignment="1" applyProtection="1">
      <alignment vertical="top" wrapText="1" shrinkToFit="1"/>
      <protection locked="0"/>
    </xf>
    <xf numFmtId="0" fontId="12" fillId="0" borderId="16" xfId="0" applyFont="1" applyFill="1" applyBorder="1" applyAlignment="1" applyProtection="1">
      <alignment vertical="top" wrapText="1" shrinkToFit="1"/>
      <protection locked="0"/>
    </xf>
    <xf numFmtId="0" fontId="12" fillId="0" borderId="37" xfId="0" applyFont="1" applyFill="1" applyBorder="1" applyAlignment="1" applyProtection="1">
      <alignment vertical="top" wrapText="1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65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52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 textRotation="255" shrinkToFit="1"/>
    </xf>
    <xf numFmtId="0" fontId="3" fillId="0" borderId="67" xfId="0" applyFont="1" applyFill="1" applyBorder="1" applyAlignment="1">
      <alignment horizontal="center" vertical="center" textRotation="255" shrinkToFit="1"/>
    </xf>
    <xf numFmtId="0" fontId="3" fillId="0" borderId="68" xfId="0" applyFont="1" applyFill="1" applyBorder="1" applyAlignment="1">
      <alignment horizontal="center" vertical="center" textRotation="255" shrinkToFit="1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>
      <alignment horizontal="center" vertical="distributed" textRotation="255"/>
    </xf>
    <xf numFmtId="0" fontId="16" fillId="0" borderId="70" xfId="0" applyFont="1" applyFill="1" applyBorder="1" applyAlignment="1" applyProtection="1">
      <alignment horizontal="center" vertical="center" shrinkToFit="1"/>
      <protection locked="0"/>
    </xf>
    <xf numFmtId="0" fontId="16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distributed"/>
      <protection locked="0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74" xfId="0" applyFont="1" applyFill="1" applyBorder="1" applyAlignment="1">
      <alignment horizontal="center" vertical="distributed" textRotation="255"/>
    </xf>
    <xf numFmtId="0" fontId="3" fillId="0" borderId="67" xfId="0" applyFont="1" applyFill="1" applyBorder="1" applyAlignment="1">
      <alignment horizontal="center" vertical="distributed" textRotation="255"/>
    </xf>
    <xf numFmtId="0" fontId="3" fillId="0" borderId="75" xfId="0" applyFont="1" applyFill="1" applyBorder="1" applyAlignment="1">
      <alignment horizontal="center" vertical="distributed" textRotation="255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distributed" vertical="center"/>
    </xf>
    <xf numFmtId="0" fontId="3" fillId="0" borderId="77" xfId="0" applyFont="1" applyFill="1" applyBorder="1" applyAlignment="1">
      <alignment horizontal="distributed" vertical="center"/>
    </xf>
    <xf numFmtId="0" fontId="3" fillId="0" borderId="78" xfId="0" applyFont="1" applyFill="1" applyBorder="1" applyAlignment="1">
      <alignment horizontal="distributed" vertical="center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>
      <alignment vertical="center" textRotation="255" shrinkToFit="1"/>
    </xf>
    <xf numFmtId="0" fontId="3" fillId="0" borderId="67" xfId="0" applyFont="1" applyFill="1" applyBorder="1" applyAlignment="1">
      <alignment vertical="center" textRotation="255" shrinkToFit="1"/>
    </xf>
    <xf numFmtId="0" fontId="3" fillId="0" borderId="68" xfId="0" applyFont="1" applyFill="1" applyBorder="1" applyAlignment="1">
      <alignment vertical="center" textRotation="255" shrinkToFit="1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3" fillId="0" borderId="5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distributed" vertical="center"/>
    </xf>
    <xf numFmtId="0" fontId="3" fillId="0" borderId="50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3" fillId="0" borderId="8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4" fillId="0" borderId="84" xfId="0" applyFont="1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distributed" vertical="center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35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35" xfId="0" applyFont="1" applyFill="1" applyBorder="1" applyAlignment="1">
      <alignment horizontal="center" vertical="center" textRotation="255" shrinkToFit="1"/>
    </xf>
    <xf numFmtId="0" fontId="4" fillId="0" borderId="25" xfId="0" applyFont="1" applyFill="1" applyBorder="1" applyAlignment="1">
      <alignment horizontal="center" vertical="center" textRotation="255" shrinkToFit="1"/>
    </xf>
    <xf numFmtId="0" fontId="4" fillId="0" borderId="67" xfId="0" applyFont="1" applyFill="1" applyBorder="1" applyAlignment="1">
      <alignment horizontal="center" vertical="center" textRotation="255" shrinkToFit="1"/>
    </xf>
    <xf numFmtId="0" fontId="4" fillId="0" borderId="68" xfId="0" applyFont="1" applyFill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11" fillId="0" borderId="70" xfId="0" applyFont="1" applyFill="1" applyBorder="1" applyAlignment="1" applyProtection="1">
      <alignment horizontal="center" vertical="center" shrinkToFit="1"/>
      <protection locked="0"/>
    </xf>
    <xf numFmtId="0" fontId="11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textRotation="255" shrinkToFit="1"/>
    </xf>
    <xf numFmtId="0" fontId="0" fillId="0" borderId="30" xfId="0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64</xdr:row>
      <xdr:rowOff>200025</xdr:rowOff>
    </xdr:from>
    <xdr:to>
      <xdr:col>19</xdr:col>
      <xdr:colOff>152400</xdr:colOff>
      <xdr:row>64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10391775"/>
          <a:ext cx="2143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57150</xdr:colOff>
      <xdr:row>64</xdr:row>
      <xdr:rowOff>190500</xdr:rowOff>
    </xdr:from>
    <xdr:to>
      <xdr:col>32</xdr:col>
      <xdr:colOff>19050</xdr:colOff>
      <xdr:row>64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5534025" y="10382250"/>
          <a:ext cx="1933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95250</xdr:colOff>
      <xdr:row>64</xdr:row>
      <xdr:rowOff>0</xdr:rowOff>
    </xdr:from>
    <xdr:to>
      <xdr:col>33</xdr:col>
      <xdr:colOff>114300</xdr:colOff>
      <xdr:row>64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543800" y="10191750"/>
          <a:ext cx="23812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23</xdr:col>
      <xdr:colOff>57150</xdr:colOff>
      <xdr:row>63</xdr:row>
      <xdr:rowOff>200025</xdr:rowOff>
    </xdr:from>
    <xdr:to>
      <xdr:col>30</xdr:col>
      <xdr:colOff>190500</xdr:colOff>
      <xdr:row>63</xdr:row>
      <xdr:rowOff>200025</xdr:rowOff>
    </xdr:to>
    <xdr:sp>
      <xdr:nvSpPr>
        <xdr:cNvPr id="4" name="Line 7"/>
        <xdr:cNvSpPr>
          <a:spLocks/>
        </xdr:cNvSpPr>
      </xdr:nvSpPr>
      <xdr:spPr>
        <a:xfrm>
          <a:off x="5534025" y="10144125"/>
          <a:ext cx="1666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45</xdr:row>
      <xdr:rowOff>19050</xdr:rowOff>
    </xdr:from>
    <xdr:to>
      <xdr:col>22</xdr:col>
      <xdr:colOff>209550</xdr:colOff>
      <xdr:row>47</xdr:row>
      <xdr:rowOff>0</xdr:rowOff>
    </xdr:to>
    <xdr:sp>
      <xdr:nvSpPr>
        <xdr:cNvPr id="5" name="Line 28"/>
        <xdr:cNvSpPr>
          <a:spLocks/>
        </xdr:cNvSpPr>
      </xdr:nvSpPr>
      <xdr:spPr>
        <a:xfrm>
          <a:off x="4619625" y="7019925"/>
          <a:ext cx="8477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64</xdr:row>
      <xdr:rowOff>200025</xdr:rowOff>
    </xdr:from>
    <xdr:to>
      <xdr:col>19</xdr:col>
      <xdr:colOff>152400</xdr:colOff>
      <xdr:row>64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10391775"/>
          <a:ext cx="2143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57150</xdr:colOff>
      <xdr:row>64</xdr:row>
      <xdr:rowOff>190500</xdr:rowOff>
    </xdr:from>
    <xdr:to>
      <xdr:col>32</xdr:col>
      <xdr:colOff>19050</xdr:colOff>
      <xdr:row>64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5534025" y="10382250"/>
          <a:ext cx="1933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95250</xdr:colOff>
      <xdr:row>64</xdr:row>
      <xdr:rowOff>0</xdr:rowOff>
    </xdr:from>
    <xdr:to>
      <xdr:col>33</xdr:col>
      <xdr:colOff>114300</xdr:colOff>
      <xdr:row>64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543800" y="10191750"/>
          <a:ext cx="23812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23</xdr:col>
      <xdr:colOff>57150</xdr:colOff>
      <xdr:row>63</xdr:row>
      <xdr:rowOff>200025</xdr:rowOff>
    </xdr:from>
    <xdr:to>
      <xdr:col>30</xdr:col>
      <xdr:colOff>190500</xdr:colOff>
      <xdr:row>63</xdr:row>
      <xdr:rowOff>200025</xdr:rowOff>
    </xdr:to>
    <xdr:sp>
      <xdr:nvSpPr>
        <xdr:cNvPr id="4" name="Line 7"/>
        <xdr:cNvSpPr>
          <a:spLocks/>
        </xdr:cNvSpPr>
      </xdr:nvSpPr>
      <xdr:spPr>
        <a:xfrm>
          <a:off x="5534025" y="10144125"/>
          <a:ext cx="1666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45</xdr:row>
      <xdr:rowOff>19050</xdr:rowOff>
    </xdr:from>
    <xdr:to>
      <xdr:col>22</xdr:col>
      <xdr:colOff>209550</xdr:colOff>
      <xdr:row>47</xdr:row>
      <xdr:rowOff>0</xdr:rowOff>
    </xdr:to>
    <xdr:sp>
      <xdr:nvSpPr>
        <xdr:cNvPr id="5" name="Line 28"/>
        <xdr:cNvSpPr>
          <a:spLocks/>
        </xdr:cNvSpPr>
      </xdr:nvSpPr>
      <xdr:spPr>
        <a:xfrm>
          <a:off x="4619625" y="7019925"/>
          <a:ext cx="8477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95250</xdr:colOff>
      <xdr:row>1</xdr:row>
      <xdr:rowOff>38100</xdr:rowOff>
    </xdr:from>
    <xdr:to>
      <xdr:col>52</xdr:col>
      <xdr:colOff>0</xdr:colOff>
      <xdr:row>3</xdr:row>
      <xdr:rowOff>47625</xdr:rowOff>
    </xdr:to>
    <xdr:sp macro="[0]!印刷">
      <xdr:nvSpPr>
        <xdr:cNvPr id="6" name="四角形: 角を丸くする 1"/>
        <xdr:cNvSpPr>
          <a:spLocks/>
        </xdr:cNvSpPr>
      </xdr:nvSpPr>
      <xdr:spPr>
        <a:xfrm>
          <a:off x="10734675" y="419100"/>
          <a:ext cx="952500" cy="295275"/>
        </a:xfrm>
        <a:prstGeom prst="round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印刷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183"/>
  <sheetViews>
    <sheetView showGridLines="0" zoomScalePageLayoutView="0" workbookViewId="0" topLeftCell="A49">
      <selection activeCell="K64" sqref="K64:L64"/>
    </sheetView>
  </sheetViews>
  <sheetFormatPr defaultColWidth="9.00390625" defaultRowHeight="12.75"/>
  <cols>
    <col min="1" max="1" width="8.625" style="0" customWidth="1"/>
    <col min="2" max="37" width="2.875" style="0" customWidth="1"/>
    <col min="38" max="78" width="2.75390625" style="0" customWidth="1"/>
  </cols>
  <sheetData>
    <row r="1" spans="1:78" ht="30" customHeight="1">
      <c r="A1" s="5"/>
      <c r="B1" s="5"/>
      <c r="C1" s="6"/>
      <c r="D1" s="6"/>
      <c r="E1" s="6"/>
      <c r="F1" s="6"/>
      <c r="G1" s="108" t="s">
        <v>49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6"/>
      <c r="AG1" s="7"/>
      <c r="AH1" s="7"/>
      <c r="AI1" s="107" t="s">
        <v>87</v>
      </c>
      <c r="AJ1" s="107"/>
      <c r="AK1" s="107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9" customHeight="1" thickBot="1">
      <c r="A2" s="8"/>
      <c r="B2" s="9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3.5" customHeight="1">
      <c r="A3" s="8"/>
      <c r="B3" s="218" t="s">
        <v>41</v>
      </c>
      <c r="C3" s="232" t="s">
        <v>88</v>
      </c>
      <c r="D3" s="233"/>
      <c r="E3" s="233"/>
      <c r="F3" s="233"/>
      <c r="G3" s="233"/>
      <c r="H3" s="233" t="s">
        <v>66</v>
      </c>
      <c r="I3" s="233"/>
      <c r="J3" s="233"/>
      <c r="K3" s="238"/>
      <c r="L3" s="117" t="s">
        <v>68</v>
      </c>
      <c r="M3" s="118"/>
      <c r="N3" s="118"/>
      <c r="O3" s="118"/>
      <c r="P3" s="118"/>
      <c r="Q3" s="118"/>
      <c r="R3" s="118"/>
      <c r="S3" s="118"/>
      <c r="T3" s="118"/>
      <c r="U3" s="243" t="s">
        <v>80</v>
      </c>
      <c r="V3" s="252"/>
      <c r="W3" s="253"/>
      <c r="X3" s="253"/>
      <c r="Y3" s="253"/>
      <c r="Z3" s="253"/>
      <c r="AA3" s="118" t="s">
        <v>91</v>
      </c>
      <c r="AB3" s="138"/>
      <c r="AC3" s="130" t="s">
        <v>67</v>
      </c>
      <c r="AD3" s="121" t="s">
        <v>72</v>
      </c>
      <c r="AE3" s="122"/>
      <c r="AF3" s="122"/>
      <c r="AG3" s="122"/>
      <c r="AH3" s="122"/>
      <c r="AI3" s="122"/>
      <c r="AJ3" s="123"/>
      <c r="AK3" s="1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3.5" customHeight="1">
      <c r="A4" s="8"/>
      <c r="B4" s="156"/>
      <c r="C4" s="234"/>
      <c r="D4" s="235"/>
      <c r="E4" s="235"/>
      <c r="F4" s="235"/>
      <c r="G4" s="235"/>
      <c r="H4" s="235"/>
      <c r="I4" s="235"/>
      <c r="J4" s="235"/>
      <c r="K4" s="239"/>
      <c r="L4" s="166" t="s">
        <v>69</v>
      </c>
      <c r="M4" s="166"/>
      <c r="N4" s="166"/>
      <c r="O4" s="205"/>
      <c r="P4" s="206"/>
      <c r="Q4" s="206"/>
      <c r="R4" s="250" t="s">
        <v>71</v>
      </c>
      <c r="S4" s="250"/>
      <c r="T4" s="250"/>
      <c r="U4" s="244"/>
      <c r="V4" s="254"/>
      <c r="W4" s="255"/>
      <c r="X4" s="255"/>
      <c r="Y4" s="255"/>
      <c r="Z4" s="255"/>
      <c r="AA4" s="139"/>
      <c r="AB4" s="140"/>
      <c r="AC4" s="131"/>
      <c r="AD4" s="109"/>
      <c r="AE4" s="110"/>
      <c r="AF4" s="111"/>
      <c r="AG4" s="111"/>
      <c r="AH4" s="111"/>
      <c r="AI4" s="111"/>
      <c r="AJ4" s="112"/>
      <c r="AK4" s="1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6.75" customHeight="1">
      <c r="A5" s="8"/>
      <c r="B5" s="156"/>
      <c r="C5" s="234"/>
      <c r="D5" s="235"/>
      <c r="E5" s="235"/>
      <c r="F5" s="235"/>
      <c r="G5" s="235"/>
      <c r="H5" s="235"/>
      <c r="I5" s="235"/>
      <c r="J5" s="235"/>
      <c r="K5" s="239"/>
      <c r="L5" s="169"/>
      <c r="M5" s="169"/>
      <c r="N5" s="169"/>
      <c r="O5" s="207"/>
      <c r="P5" s="208"/>
      <c r="Q5" s="208"/>
      <c r="R5" s="251"/>
      <c r="S5" s="251"/>
      <c r="T5" s="251"/>
      <c r="U5" s="244"/>
      <c r="V5" s="254"/>
      <c r="W5" s="255"/>
      <c r="X5" s="255"/>
      <c r="Y5" s="255"/>
      <c r="Z5" s="255"/>
      <c r="AA5" s="139"/>
      <c r="AB5" s="140"/>
      <c r="AC5" s="131"/>
      <c r="AD5" s="109"/>
      <c r="AE5" s="110"/>
      <c r="AF5" s="111"/>
      <c r="AG5" s="111"/>
      <c r="AH5" s="111"/>
      <c r="AI5" s="111"/>
      <c r="AJ5" s="112"/>
      <c r="AK5" s="1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6.75" customHeight="1">
      <c r="A6" s="8"/>
      <c r="B6" s="156"/>
      <c r="C6" s="234"/>
      <c r="D6" s="235"/>
      <c r="E6" s="235"/>
      <c r="F6" s="235"/>
      <c r="G6" s="235"/>
      <c r="H6" s="235"/>
      <c r="I6" s="235"/>
      <c r="J6" s="235"/>
      <c r="K6" s="239"/>
      <c r="L6" s="166" t="s">
        <v>70</v>
      </c>
      <c r="M6" s="166"/>
      <c r="N6" s="166"/>
      <c r="O6" s="205"/>
      <c r="P6" s="206"/>
      <c r="Q6" s="206"/>
      <c r="R6" s="229" t="s">
        <v>71</v>
      </c>
      <c r="S6" s="229"/>
      <c r="T6" s="229"/>
      <c r="U6" s="244"/>
      <c r="V6" s="256"/>
      <c r="W6" s="257"/>
      <c r="X6" s="257"/>
      <c r="Y6" s="257"/>
      <c r="Z6" s="257"/>
      <c r="AA6" s="141"/>
      <c r="AB6" s="142"/>
      <c r="AC6" s="131"/>
      <c r="AD6" s="109"/>
      <c r="AE6" s="110"/>
      <c r="AF6" s="111"/>
      <c r="AG6" s="111"/>
      <c r="AH6" s="111"/>
      <c r="AI6" s="111"/>
      <c r="AJ6" s="112"/>
      <c r="AK6" s="1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3.5" customHeight="1">
      <c r="A7" s="8"/>
      <c r="B7" s="156"/>
      <c r="C7" s="234"/>
      <c r="D7" s="235"/>
      <c r="E7" s="235"/>
      <c r="F7" s="235"/>
      <c r="G7" s="235"/>
      <c r="H7" s="235"/>
      <c r="I7" s="235"/>
      <c r="J7" s="235"/>
      <c r="K7" s="239"/>
      <c r="L7" s="258"/>
      <c r="M7" s="258"/>
      <c r="N7" s="258"/>
      <c r="O7" s="209"/>
      <c r="P7" s="210"/>
      <c r="Q7" s="210"/>
      <c r="R7" s="230"/>
      <c r="S7" s="230"/>
      <c r="T7" s="230"/>
      <c r="U7" s="244"/>
      <c r="V7" s="246"/>
      <c r="W7" s="247"/>
      <c r="X7" s="247"/>
      <c r="Y7" s="247"/>
      <c r="Z7" s="247"/>
      <c r="AA7" s="126" t="s">
        <v>92</v>
      </c>
      <c r="AB7" s="127"/>
      <c r="AC7" s="131"/>
      <c r="AD7" s="113"/>
      <c r="AE7" s="111"/>
      <c r="AF7" s="111"/>
      <c r="AG7" s="111"/>
      <c r="AH7" s="111"/>
      <c r="AI7" s="111"/>
      <c r="AJ7" s="112"/>
      <c r="AK7" s="1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20.25" customHeight="1">
      <c r="A8" s="8"/>
      <c r="B8" s="157"/>
      <c r="C8" s="236"/>
      <c r="D8" s="237"/>
      <c r="E8" s="237"/>
      <c r="F8" s="237"/>
      <c r="G8" s="237"/>
      <c r="H8" s="237"/>
      <c r="I8" s="237"/>
      <c r="J8" s="237"/>
      <c r="K8" s="240"/>
      <c r="L8" s="221" t="s">
        <v>90</v>
      </c>
      <c r="M8" s="222"/>
      <c r="N8" s="223"/>
      <c r="O8" s="219"/>
      <c r="P8" s="220"/>
      <c r="Q8" s="220"/>
      <c r="R8" s="241" t="s">
        <v>71</v>
      </c>
      <c r="S8" s="241"/>
      <c r="T8" s="242"/>
      <c r="U8" s="245"/>
      <c r="V8" s="248"/>
      <c r="W8" s="249"/>
      <c r="X8" s="249"/>
      <c r="Y8" s="249"/>
      <c r="Z8" s="249"/>
      <c r="AA8" s="128"/>
      <c r="AB8" s="129"/>
      <c r="AC8" s="131"/>
      <c r="AD8" s="113"/>
      <c r="AE8" s="111"/>
      <c r="AF8" s="111"/>
      <c r="AG8" s="111"/>
      <c r="AH8" s="111"/>
      <c r="AI8" s="111"/>
      <c r="AJ8" s="112"/>
      <c r="AK8" s="1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2.75" customHeight="1">
      <c r="A9" s="8"/>
      <c r="B9" s="155" t="s">
        <v>33</v>
      </c>
      <c r="C9" s="174" t="s">
        <v>32</v>
      </c>
      <c r="D9" s="175"/>
      <c r="E9" s="228"/>
      <c r="F9" s="228"/>
      <c r="G9" s="228"/>
      <c r="H9" s="228"/>
      <c r="I9" s="228"/>
      <c r="J9" s="228"/>
      <c r="K9" s="228"/>
      <c r="L9" s="228"/>
      <c r="M9" s="211"/>
      <c r="N9" s="296" t="s">
        <v>37</v>
      </c>
      <c r="O9" s="199"/>
      <c r="P9" s="287" t="s">
        <v>63</v>
      </c>
      <c r="Q9" s="288"/>
      <c r="R9" s="288"/>
      <c r="S9" s="275" t="s">
        <v>38</v>
      </c>
      <c r="T9" s="276"/>
      <c r="U9" s="281"/>
      <c r="V9" s="60" t="s">
        <v>59</v>
      </c>
      <c r="W9" s="134"/>
      <c r="X9" s="226" t="s">
        <v>60</v>
      </c>
      <c r="Y9" s="136"/>
      <c r="Z9" s="224" t="s">
        <v>65</v>
      </c>
      <c r="AA9" s="224"/>
      <c r="AB9" s="12"/>
      <c r="AC9" s="131"/>
      <c r="AD9" s="113"/>
      <c r="AE9" s="111"/>
      <c r="AF9" s="111"/>
      <c r="AG9" s="111"/>
      <c r="AH9" s="111"/>
      <c r="AI9" s="111"/>
      <c r="AJ9" s="112"/>
      <c r="AK9" s="1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2.75" customHeight="1">
      <c r="A10" s="8"/>
      <c r="B10" s="156"/>
      <c r="C10" s="13"/>
      <c r="D10" s="14"/>
      <c r="E10" s="231"/>
      <c r="F10" s="231"/>
      <c r="G10" s="231"/>
      <c r="H10" s="231"/>
      <c r="I10" s="231"/>
      <c r="J10" s="231"/>
      <c r="K10" s="231"/>
      <c r="L10" s="231"/>
      <c r="M10" s="212"/>
      <c r="N10" s="297"/>
      <c r="O10" s="298"/>
      <c r="P10" s="289"/>
      <c r="Q10" s="290"/>
      <c r="R10" s="290"/>
      <c r="S10" s="277"/>
      <c r="T10" s="278"/>
      <c r="U10" s="137"/>
      <c r="V10" s="133"/>
      <c r="W10" s="135"/>
      <c r="X10" s="227"/>
      <c r="Y10" s="137"/>
      <c r="Z10" s="225"/>
      <c r="AA10" s="225"/>
      <c r="AB10" s="15"/>
      <c r="AC10" s="132"/>
      <c r="AD10" s="114"/>
      <c r="AE10" s="115"/>
      <c r="AF10" s="115"/>
      <c r="AG10" s="115"/>
      <c r="AH10" s="115"/>
      <c r="AI10" s="115"/>
      <c r="AJ10" s="116"/>
      <c r="AK10" s="1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 customHeight="1">
      <c r="A11" s="8"/>
      <c r="B11" s="156"/>
      <c r="C11" s="13"/>
      <c r="D11" s="14"/>
      <c r="E11" s="231"/>
      <c r="F11" s="231"/>
      <c r="G11" s="231"/>
      <c r="H11" s="231"/>
      <c r="I11" s="231"/>
      <c r="J11" s="231"/>
      <c r="K11" s="231"/>
      <c r="L11" s="231"/>
      <c r="M11" s="212"/>
      <c r="N11" s="214"/>
      <c r="O11" s="215"/>
      <c r="P11" s="271" t="s">
        <v>62</v>
      </c>
      <c r="Q11" s="272"/>
      <c r="R11" s="272"/>
      <c r="S11" s="263" t="s">
        <v>89</v>
      </c>
      <c r="T11" s="264"/>
      <c r="U11" s="247"/>
      <c r="V11" s="291" t="s">
        <v>59</v>
      </c>
      <c r="W11" s="282"/>
      <c r="X11" s="294" t="s">
        <v>64</v>
      </c>
      <c r="Y11" s="136"/>
      <c r="Z11" s="136"/>
      <c r="AA11" s="136"/>
      <c r="AB11" s="136"/>
      <c r="AC11" s="136"/>
      <c r="AD11" s="136"/>
      <c r="AE11" s="136"/>
      <c r="AF11" s="119" t="s">
        <v>61</v>
      </c>
      <c r="AG11" s="119"/>
      <c r="AH11" s="119" t="s">
        <v>40</v>
      </c>
      <c r="AI11" s="119"/>
      <c r="AJ11" s="120"/>
      <c r="AK11" s="1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2.75" customHeight="1">
      <c r="A12" s="8"/>
      <c r="B12" s="157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213"/>
      <c r="N12" s="216"/>
      <c r="O12" s="217"/>
      <c r="P12" s="273"/>
      <c r="Q12" s="274"/>
      <c r="R12" s="274"/>
      <c r="S12" s="265"/>
      <c r="T12" s="124"/>
      <c r="U12" s="249"/>
      <c r="V12" s="292"/>
      <c r="W12" s="283"/>
      <c r="X12" s="295"/>
      <c r="Y12" s="249"/>
      <c r="Z12" s="249"/>
      <c r="AA12" s="249"/>
      <c r="AB12" s="249"/>
      <c r="AC12" s="249"/>
      <c r="AD12" s="249"/>
      <c r="AE12" s="249"/>
      <c r="AF12" s="124"/>
      <c r="AG12" s="124"/>
      <c r="AH12" s="124" t="s">
        <v>39</v>
      </c>
      <c r="AI12" s="124"/>
      <c r="AJ12" s="125"/>
      <c r="AK12" s="1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2" customHeight="1">
      <c r="A13" s="8"/>
      <c r="B13" s="155" t="s">
        <v>21</v>
      </c>
      <c r="C13" s="284" t="s">
        <v>20</v>
      </c>
      <c r="D13" s="334" t="s">
        <v>14</v>
      </c>
      <c r="E13" s="334"/>
      <c r="F13" s="334"/>
      <c r="G13" s="334"/>
      <c r="H13" s="334"/>
      <c r="I13" s="334"/>
      <c r="J13" s="334"/>
      <c r="K13" s="334"/>
      <c r="L13" s="334"/>
      <c r="M13" s="335"/>
      <c r="N13" s="268" t="s">
        <v>15</v>
      </c>
      <c r="O13" s="269"/>
      <c r="P13" s="269"/>
      <c r="Q13" s="269"/>
      <c r="R13" s="269"/>
      <c r="S13" s="293"/>
      <c r="T13" s="284" t="s">
        <v>20</v>
      </c>
      <c r="U13" s="333" t="s">
        <v>14</v>
      </c>
      <c r="V13" s="334"/>
      <c r="W13" s="334"/>
      <c r="X13" s="334"/>
      <c r="Y13" s="334"/>
      <c r="Z13" s="334"/>
      <c r="AA13" s="334"/>
      <c r="AB13" s="334"/>
      <c r="AC13" s="334"/>
      <c r="AD13" s="335"/>
      <c r="AE13" s="268" t="s">
        <v>15</v>
      </c>
      <c r="AF13" s="269"/>
      <c r="AG13" s="269"/>
      <c r="AH13" s="269"/>
      <c r="AI13" s="269"/>
      <c r="AJ13" s="270"/>
      <c r="AK13" s="1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7.5" customHeight="1">
      <c r="A14" s="8"/>
      <c r="B14" s="156"/>
      <c r="C14" s="285"/>
      <c r="D14" s="165" t="s">
        <v>190</v>
      </c>
      <c r="E14" s="166"/>
      <c r="F14" s="166"/>
      <c r="G14" s="166"/>
      <c r="H14" s="166"/>
      <c r="I14" s="166"/>
      <c r="J14" s="167"/>
      <c r="K14" s="162" t="s">
        <v>16</v>
      </c>
      <c r="L14" s="163"/>
      <c r="M14" s="164"/>
      <c r="N14" s="266" t="s">
        <v>17</v>
      </c>
      <c r="O14" s="266"/>
      <c r="P14" s="266" t="s">
        <v>18</v>
      </c>
      <c r="Q14" s="266"/>
      <c r="R14" s="266" t="s">
        <v>19</v>
      </c>
      <c r="S14" s="266"/>
      <c r="T14" s="285"/>
      <c r="U14" s="165" t="s">
        <v>191</v>
      </c>
      <c r="V14" s="166"/>
      <c r="W14" s="166"/>
      <c r="X14" s="166"/>
      <c r="Y14" s="166"/>
      <c r="Z14" s="166"/>
      <c r="AA14" s="167"/>
      <c r="AB14" s="162" t="s">
        <v>16</v>
      </c>
      <c r="AC14" s="163"/>
      <c r="AD14" s="164"/>
      <c r="AE14" s="259" t="s">
        <v>17</v>
      </c>
      <c r="AF14" s="279"/>
      <c r="AG14" s="259" t="s">
        <v>18</v>
      </c>
      <c r="AH14" s="279"/>
      <c r="AI14" s="259" t="s">
        <v>19</v>
      </c>
      <c r="AJ14" s="260"/>
      <c r="AK14" s="1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7.5" customHeight="1">
      <c r="A15" s="8"/>
      <c r="B15" s="156"/>
      <c r="C15" s="286"/>
      <c r="D15" s="168"/>
      <c r="E15" s="169"/>
      <c r="F15" s="169"/>
      <c r="G15" s="169"/>
      <c r="H15" s="169"/>
      <c r="I15" s="169"/>
      <c r="J15" s="170"/>
      <c r="K15" s="19" t="s">
        <v>17</v>
      </c>
      <c r="L15" s="19" t="s">
        <v>18</v>
      </c>
      <c r="M15" s="38" t="s">
        <v>19</v>
      </c>
      <c r="N15" s="267"/>
      <c r="O15" s="267"/>
      <c r="P15" s="267"/>
      <c r="Q15" s="267"/>
      <c r="R15" s="267"/>
      <c r="S15" s="267"/>
      <c r="T15" s="286"/>
      <c r="U15" s="168"/>
      <c r="V15" s="169"/>
      <c r="W15" s="169"/>
      <c r="X15" s="169"/>
      <c r="Y15" s="169"/>
      <c r="Z15" s="169"/>
      <c r="AA15" s="170"/>
      <c r="AB15" s="19" t="s">
        <v>17</v>
      </c>
      <c r="AC15" s="19" t="s">
        <v>18</v>
      </c>
      <c r="AD15" s="19" t="s">
        <v>19</v>
      </c>
      <c r="AE15" s="261"/>
      <c r="AF15" s="280"/>
      <c r="AG15" s="261"/>
      <c r="AH15" s="280"/>
      <c r="AI15" s="261"/>
      <c r="AJ15" s="262"/>
      <c r="AK15" s="1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2" customHeight="1">
      <c r="A16" s="8"/>
      <c r="B16" s="156"/>
      <c r="C16" s="202" t="s">
        <v>2</v>
      </c>
      <c r="D16" s="147" t="s">
        <v>100</v>
      </c>
      <c r="E16" s="147"/>
      <c r="F16" s="147"/>
      <c r="G16" s="147"/>
      <c r="H16" s="147"/>
      <c r="I16" s="147"/>
      <c r="J16" s="148"/>
      <c r="K16" s="20"/>
      <c r="L16" s="39"/>
      <c r="M16" s="39"/>
      <c r="N16" s="200"/>
      <c r="O16" s="51"/>
      <c r="P16" s="50"/>
      <c r="Q16" s="51"/>
      <c r="R16" s="50"/>
      <c r="S16" s="51"/>
      <c r="T16" s="202" t="s">
        <v>6</v>
      </c>
      <c r="U16" s="146" t="s">
        <v>100</v>
      </c>
      <c r="V16" s="147"/>
      <c r="W16" s="147"/>
      <c r="X16" s="147"/>
      <c r="Y16" s="147"/>
      <c r="Z16" s="147"/>
      <c r="AA16" s="148"/>
      <c r="AB16" s="20"/>
      <c r="AC16" s="39"/>
      <c r="AD16" s="39"/>
      <c r="AE16" s="50"/>
      <c r="AF16" s="51"/>
      <c r="AG16" s="50"/>
      <c r="AH16" s="51"/>
      <c r="AI16" s="50"/>
      <c r="AJ16" s="104"/>
      <c r="AK16" s="1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2" customHeight="1">
      <c r="A17" s="8"/>
      <c r="B17" s="156"/>
      <c r="C17" s="203"/>
      <c r="D17" s="146" t="s">
        <v>116</v>
      </c>
      <c r="E17" s="147"/>
      <c r="F17" s="147"/>
      <c r="G17" s="147"/>
      <c r="H17" s="147"/>
      <c r="I17" s="147"/>
      <c r="J17" s="148"/>
      <c r="K17" s="20"/>
      <c r="L17" s="40"/>
      <c r="M17" s="40"/>
      <c r="N17" s="201"/>
      <c r="O17" s="53"/>
      <c r="P17" s="52"/>
      <c r="Q17" s="53"/>
      <c r="R17" s="52"/>
      <c r="S17" s="53"/>
      <c r="T17" s="203"/>
      <c r="U17" s="146" t="s">
        <v>108</v>
      </c>
      <c r="V17" s="147"/>
      <c r="W17" s="147"/>
      <c r="X17" s="147"/>
      <c r="Y17" s="147"/>
      <c r="Z17" s="147"/>
      <c r="AA17" s="148"/>
      <c r="AB17" s="20"/>
      <c r="AC17" s="40"/>
      <c r="AD17" s="40"/>
      <c r="AE17" s="52"/>
      <c r="AF17" s="53"/>
      <c r="AG17" s="52"/>
      <c r="AH17" s="53"/>
      <c r="AI17" s="52"/>
      <c r="AJ17" s="105"/>
      <c r="AK17" s="1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12" customHeight="1">
      <c r="A18" s="8"/>
      <c r="B18" s="156"/>
      <c r="C18" s="203"/>
      <c r="D18" s="146" t="s">
        <v>94</v>
      </c>
      <c r="E18" s="147"/>
      <c r="F18" s="147"/>
      <c r="G18" s="147"/>
      <c r="H18" s="147"/>
      <c r="I18" s="147"/>
      <c r="J18" s="148"/>
      <c r="K18" s="20"/>
      <c r="L18" s="41"/>
      <c r="M18" s="41"/>
      <c r="N18" s="201"/>
      <c r="O18" s="53"/>
      <c r="P18" s="52"/>
      <c r="Q18" s="53"/>
      <c r="R18" s="52"/>
      <c r="S18" s="53"/>
      <c r="T18" s="203"/>
      <c r="U18" s="146" t="s">
        <v>109</v>
      </c>
      <c r="V18" s="147"/>
      <c r="W18" s="147"/>
      <c r="X18" s="147"/>
      <c r="Y18" s="147"/>
      <c r="Z18" s="147"/>
      <c r="AA18" s="148"/>
      <c r="AB18" s="20"/>
      <c r="AC18" s="41"/>
      <c r="AD18" s="41"/>
      <c r="AE18" s="52"/>
      <c r="AF18" s="53"/>
      <c r="AG18" s="52"/>
      <c r="AH18" s="53"/>
      <c r="AI18" s="52"/>
      <c r="AJ18" s="105"/>
      <c r="AK18" s="1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2" customHeight="1">
      <c r="A19" s="8"/>
      <c r="B19" s="156"/>
      <c r="C19" s="203"/>
      <c r="D19" s="152" t="s">
        <v>1</v>
      </c>
      <c r="E19" s="153"/>
      <c r="F19" s="153"/>
      <c r="G19" s="153"/>
      <c r="H19" s="153"/>
      <c r="I19" s="153"/>
      <c r="J19" s="154"/>
      <c r="K19" s="20"/>
      <c r="L19" s="42"/>
      <c r="M19" s="42"/>
      <c r="N19" s="52"/>
      <c r="O19" s="53"/>
      <c r="P19" s="52"/>
      <c r="Q19" s="53"/>
      <c r="R19" s="52"/>
      <c r="S19" s="53"/>
      <c r="T19" s="203"/>
      <c r="U19" s="152" t="s">
        <v>7</v>
      </c>
      <c r="V19" s="153"/>
      <c r="W19" s="153"/>
      <c r="X19" s="153"/>
      <c r="Y19" s="153"/>
      <c r="Z19" s="153"/>
      <c r="AA19" s="154"/>
      <c r="AB19" s="20"/>
      <c r="AC19" s="42"/>
      <c r="AD19" s="42"/>
      <c r="AE19" s="52"/>
      <c r="AF19" s="53"/>
      <c r="AG19" s="52"/>
      <c r="AH19" s="53"/>
      <c r="AI19" s="52"/>
      <c r="AJ19" s="105"/>
      <c r="AK19" s="1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2" customHeight="1">
      <c r="A20" s="8"/>
      <c r="B20" s="156"/>
      <c r="C20" s="204"/>
      <c r="D20" s="152" t="s">
        <v>95</v>
      </c>
      <c r="E20" s="153"/>
      <c r="F20" s="153"/>
      <c r="G20" s="153"/>
      <c r="H20" s="153"/>
      <c r="I20" s="153"/>
      <c r="J20" s="154"/>
      <c r="K20" s="20"/>
      <c r="L20" s="43"/>
      <c r="M20" s="43"/>
      <c r="N20" s="54"/>
      <c r="O20" s="55"/>
      <c r="P20" s="54"/>
      <c r="Q20" s="55"/>
      <c r="R20" s="54"/>
      <c r="S20" s="55"/>
      <c r="T20" s="204"/>
      <c r="U20" s="336"/>
      <c r="V20" s="337"/>
      <c r="W20" s="337"/>
      <c r="X20" s="337"/>
      <c r="Y20" s="337"/>
      <c r="Z20" s="337"/>
      <c r="AA20" s="338"/>
      <c r="AB20" s="21"/>
      <c r="AC20" s="21"/>
      <c r="AD20" s="21"/>
      <c r="AE20" s="54"/>
      <c r="AF20" s="55"/>
      <c r="AG20" s="54"/>
      <c r="AH20" s="55"/>
      <c r="AI20" s="54"/>
      <c r="AJ20" s="106"/>
      <c r="AK20" s="1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2" customHeight="1">
      <c r="A21" s="8"/>
      <c r="B21" s="156"/>
      <c r="C21" s="324" t="s">
        <v>3</v>
      </c>
      <c r="D21" s="146" t="s">
        <v>100</v>
      </c>
      <c r="E21" s="147"/>
      <c r="F21" s="147"/>
      <c r="G21" s="147"/>
      <c r="H21" s="147"/>
      <c r="I21" s="147"/>
      <c r="J21" s="148"/>
      <c r="K21" s="20"/>
      <c r="L21" s="39"/>
      <c r="M21" s="39"/>
      <c r="N21" s="50"/>
      <c r="O21" s="51"/>
      <c r="P21" s="50"/>
      <c r="Q21" s="51"/>
      <c r="R21" s="50"/>
      <c r="S21" s="51"/>
      <c r="T21" s="202" t="s">
        <v>8</v>
      </c>
      <c r="U21" s="146" t="s">
        <v>100</v>
      </c>
      <c r="V21" s="147"/>
      <c r="W21" s="147"/>
      <c r="X21" s="147"/>
      <c r="Y21" s="147"/>
      <c r="Z21" s="147"/>
      <c r="AA21" s="148"/>
      <c r="AB21" s="20"/>
      <c r="AC21" s="39"/>
      <c r="AD21" s="39"/>
      <c r="AE21" s="50"/>
      <c r="AF21" s="51"/>
      <c r="AG21" s="50"/>
      <c r="AH21" s="51"/>
      <c r="AI21" s="50"/>
      <c r="AJ21" s="104"/>
      <c r="AK21" s="1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2" customHeight="1">
      <c r="A22" s="8"/>
      <c r="B22" s="156"/>
      <c r="C22" s="325"/>
      <c r="D22" s="149" t="s">
        <v>101</v>
      </c>
      <c r="E22" s="150"/>
      <c r="F22" s="150"/>
      <c r="G22" s="150"/>
      <c r="H22" s="150"/>
      <c r="I22" s="150"/>
      <c r="J22" s="151"/>
      <c r="K22" s="20"/>
      <c r="L22" s="40"/>
      <c r="M22" s="40"/>
      <c r="N22" s="52"/>
      <c r="O22" s="53"/>
      <c r="P22" s="52"/>
      <c r="Q22" s="53"/>
      <c r="R22" s="52"/>
      <c r="S22" s="53"/>
      <c r="T22" s="203"/>
      <c r="U22" s="146" t="s">
        <v>110</v>
      </c>
      <c r="V22" s="147"/>
      <c r="W22" s="147"/>
      <c r="X22" s="147"/>
      <c r="Y22" s="147"/>
      <c r="Z22" s="147"/>
      <c r="AA22" s="148"/>
      <c r="AB22" s="20"/>
      <c r="AC22" s="40"/>
      <c r="AD22" s="40"/>
      <c r="AE22" s="52"/>
      <c r="AF22" s="53"/>
      <c r="AG22" s="52"/>
      <c r="AH22" s="53"/>
      <c r="AI22" s="52"/>
      <c r="AJ22" s="105"/>
      <c r="AK22" s="1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2" customHeight="1">
      <c r="A23" s="8"/>
      <c r="B23" s="156"/>
      <c r="C23" s="325"/>
      <c r="D23" s="146" t="s">
        <v>102</v>
      </c>
      <c r="E23" s="147"/>
      <c r="F23" s="147"/>
      <c r="G23" s="147"/>
      <c r="H23" s="147"/>
      <c r="I23" s="147"/>
      <c r="J23" s="148"/>
      <c r="K23" s="20"/>
      <c r="L23" s="41"/>
      <c r="M23" s="41"/>
      <c r="N23" s="52"/>
      <c r="O23" s="53"/>
      <c r="P23" s="52"/>
      <c r="Q23" s="53"/>
      <c r="R23" s="52"/>
      <c r="S23" s="53"/>
      <c r="T23" s="203"/>
      <c r="U23" s="146" t="s">
        <v>111</v>
      </c>
      <c r="V23" s="147"/>
      <c r="W23" s="147"/>
      <c r="X23" s="147"/>
      <c r="Y23" s="147"/>
      <c r="Z23" s="147"/>
      <c r="AA23" s="148"/>
      <c r="AB23" s="20"/>
      <c r="AC23" s="41"/>
      <c r="AD23" s="41"/>
      <c r="AE23" s="52"/>
      <c r="AF23" s="53"/>
      <c r="AG23" s="52"/>
      <c r="AH23" s="53"/>
      <c r="AI23" s="52"/>
      <c r="AJ23" s="105"/>
      <c r="AK23" s="1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2" customHeight="1">
      <c r="A24" s="8"/>
      <c r="B24" s="156"/>
      <c r="C24" s="326"/>
      <c r="D24" s="152" t="s">
        <v>97</v>
      </c>
      <c r="E24" s="153"/>
      <c r="F24" s="153"/>
      <c r="G24" s="153"/>
      <c r="H24" s="153"/>
      <c r="I24" s="153"/>
      <c r="J24" s="154"/>
      <c r="K24" s="20"/>
      <c r="L24" s="42"/>
      <c r="M24" s="42"/>
      <c r="N24" s="54"/>
      <c r="O24" s="55"/>
      <c r="P24" s="54"/>
      <c r="Q24" s="55"/>
      <c r="R24" s="54"/>
      <c r="S24" s="55"/>
      <c r="T24" s="204"/>
      <c r="U24" s="152" t="s">
        <v>7</v>
      </c>
      <c r="V24" s="153"/>
      <c r="W24" s="153"/>
      <c r="X24" s="153"/>
      <c r="Y24" s="153"/>
      <c r="Z24" s="153"/>
      <c r="AA24" s="154"/>
      <c r="AB24" s="20"/>
      <c r="AC24" s="42"/>
      <c r="AD24" s="42"/>
      <c r="AE24" s="54"/>
      <c r="AF24" s="55"/>
      <c r="AG24" s="54"/>
      <c r="AH24" s="55"/>
      <c r="AI24" s="54"/>
      <c r="AJ24" s="106"/>
      <c r="AK24" s="1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2" customHeight="1">
      <c r="A25" s="8"/>
      <c r="B25" s="156"/>
      <c r="C25" s="324" t="s">
        <v>4</v>
      </c>
      <c r="D25" s="146" t="s">
        <v>100</v>
      </c>
      <c r="E25" s="147"/>
      <c r="F25" s="147"/>
      <c r="G25" s="147"/>
      <c r="H25" s="147"/>
      <c r="I25" s="147"/>
      <c r="J25" s="148"/>
      <c r="K25" s="20"/>
      <c r="L25" s="39"/>
      <c r="M25" s="39"/>
      <c r="N25" s="50"/>
      <c r="O25" s="51"/>
      <c r="P25" s="50"/>
      <c r="Q25" s="51"/>
      <c r="R25" s="50"/>
      <c r="S25" s="51"/>
      <c r="T25" s="202" t="s">
        <v>11</v>
      </c>
      <c r="U25" s="146" t="s">
        <v>100</v>
      </c>
      <c r="V25" s="147"/>
      <c r="W25" s="147"/>
      <c r="X25" s="147"/>
      <c r="Y25" s="147"/>
      <c r="Z25" s="147"/>
      <c r="AA25" s="148"/>
      <c r="AB25" s="20"/>
      <c r="AC25" s="39"/>
      <c r="AD25" s="39"/>
      <c r="AE25" s="50"/>
      <c r="AF25" s="51"/>
      <c r="AG25" s="50"/>
      <c r="AH25" s="51"/>
      <c r="AI25" s="50"/>
      <c r="AJ25" s="104"/>
      <c r="AK25" s="1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12" customHeight="1">
      <c r="A26" s="8"/>
      <c r="B26" s="156"/>
      <c r="C26" s="325"/>
      <c r="D26" s="171" t="s">
        <v>103</v>
      </c>
      <c r="E26" s="172"/>
      <c r="F26" s="172"/>
      <c r="G26" s="172"/>
      <c r="H26" s="172"/>
      <c r="I26" s="172"/>
      <c r="J26" s="173"/>
      <c r="K26" s="20"/>
      <c r="L26" s="40"/>
      <c r="M26" s="40"/>
      <c r="N26" s="52"/>
      <c r="O26" s="53"/>
      <c r="P26" s="52"/>
      <c r="Q26" s="53"/>
      <c r="R26" s="52"/>
      <c r="S26" s="53"/>
      <c r="T26" s="203"/>
      <c r="U26" s="146" t="s">
        <v>112</v>
      </c>
      <c r="V26" s="147"/>
      <c r="W26" s="147"/>
      <c r="X26" s="147"/>
      <c r="Y26" s="147"/>
      <c r="Z26" s="147"/>
      <c r="AA26" s="148"/>
      <c r="AB26" s="20"/>
      <c r="AC26" s="40"/>
      <c r="AD26" s="40"/>
      <c r="AE26" s="52"/>
      <c r="AF26" s="53"/>
      <c r="AG26" s="52"/>
      <c r="AH26" s="53"/>
      <c r="AI26" s="52"/>
      <c r="AJ26" s="105"/>
      <c r="AK26" s="1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12" customHeight="1">
      <c r="A27" s="8"/>
      <c r="B27" s="156"/>
      <c r="C27" s="325"/>
      <c r="D27" s="146" t="s">
        <v>102</v>
      </c>
      <c r="E27" s="147"/>
      <c r="F27" s="147"/>
      <c r="G27" s="147"/>
      <c r="H27" s="147"/>
      <c r="I27" s="147"/>
      <c r="J27" s="148"/>
      <c r="K27" s="20"/>
      <c r="L27" s="41"/>
      <c r="M27" s="41"/>
      <c r="N27" s="52"/>
      <c r="O27" s="53"/>
      <c r="P27" s="52"/>
      <c r="Q27" s="53"/>
      <c r="R27" s="52"/>
      <c r="S27" s="53"/>
      <c r="T27" s="203"/>
      <c r="U27" s="146" t="s">
        <v>113</v>
      </c>
      <c r="V27" s="147"/>
      <c r="W27" s="147"/>
      <c r="X27" s="147"/>
      <c r="Y27" s="147"/>
      <c r="Z27" s="147"/>
      <c r="AA27" s="148"/>
      <c r="AB27" s="20"/>
      <c r="AC27" s="41"/>
      <c r="AD27" s="41"/>
      <c r="AE27" s="52"/>
      <c r="AF27" s="53"/>
      <c r="AG27" s="52"/>
      <c r="AH27" s="53"/>
      <c r="AI27" s="52"/>
      <c r="AJ27" s="105"/>
      <c r="AK27" s="1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12" customHeight="1">
      <c r="A28" s="8"/>
      <c r="B28" s="156"/>
      <c r="C28" s="326"/>
      <c r="D28" s="152" t="s">
        <v>97</v>
      </c>
      <c r="E28" s="153"/>
      <c r="F28" s="153"/>
      <c r="G28" s="153"/>
      <c r="H28" s="153"/>
      <c r="I28" s="153"/>
      <c r="J28" s="154"/>
      <c r="K28" s="20"/>
      <c r="L28" s="42"/>
      <c r="M28" s="42"/>
      <c r="N28" s="54"/>
      <c r="O28" s="55"/>
      <c r="P28" s="54"/>
      <c r="Q28" s="55"/>
      <c r="R28" s="54"/>
      <c r="S28" s="55"/>
      <c r="T28" s="204"/>
      <c r="U28" s="152" t="s">
        <v>97</v>
      </c>
      <c r="V28" s="153"/>
      <c r="W28" s="153"/>
      <c r="X28" s="153"/>
      <c r="Y28" s="153"/>
      <c r="Z28" s="153"/>
      <c r="AA28" s="154"/>
      <c r="AB28" s="20"/>
      <c r="AC28" s="42"/>
      <c r="AD28" s="42"/>
      <c r="AE28" s="54"/>
      <c r="AF28" s="55"/>
      <c r="AG28" s="54"/>
      <c r="AH28" s="55"/>
      <c r="AI28" s="54"/>
      <c r="AJ28" s="106"/>
      <c r="AK28" s="1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12" customHeight="1">
      <c r="A29" s="8"/>
      <c r="B29" s="156"/>
      <c r="C29" s="324" t="s">
        <v>5</v>
      </c>
      <c r="D29" s="146" t="s">
        <v>100</v>
      </c>
      <c r="E29" s="147"/>
      <c r="F29" s="147"/>
      <c r="G29" s="147"/>
      <c r="H29" s="147"/>
      <c r="I29" s="147"/>
      <c r="J29" s="148"/>
      <c r="K29" s="20"/>
      <c r="L29" s="39"/>
      <c r="M29" s="39"/>
      <c r="N29" s="50"/>
      <c r="O29" s="51"/>
      <c r="P29" s="50"/>
      <c r="Q29" s="51"/>
      <c r="R29" s="50"/>
      <c r="S29" s="51"/>
      <c r="T29" s="330" t="s">
        <v>107</v>
      </c>
      <c r="U29" s="146" t="s">
        <v>100</v>
      </c>
      <c r="V29" s="147"/>
      <c r="W29" s="147"/>
      <c r="X29" s="147"/>
      <c r="Y29" s="147"/>
      <c r="Z29" s="147"/>
      <c r="AA29" s="148"/>
      <c r="AB29" s="20"/>
      <c r="AC29" s="39"/>
      <c r="AD29" s="39"/>
      <c r="AE29" s="50"/>
      <c r="AF29" s="51"/>
      <c r="AG29" s="50"/>
      <c r="AH29" s="51"/>
      <c r="AI29" s="50"/>
      <c r="AJ29" s="104"/>
      <c r="AK29" s="1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12" customHeight="1">
      <c r="A30" s="8"/>
      <c r="B30" s="156"/>
      <c r="C30" s="325"/>
      <c r="D30" s="146" t="s">
        <v>104</v>
      </c>
      <c r="E30" s="147"/>
      <c r="F30" s="147"/>
      <c r="G30" s="147"/>
      <c r="H30" s="147"/>
      <c r="I30" s="147"/>
      <c r="J30" s="148"/>
      <c r="K30" s="20"/>
      <c r="L30" s="40"/>
      <c r="M30" s="40"/>
      <c r="N30" s="52"/>
      <c r="O30" s="53"/>
      <c r="P30" s="52"/>
      <c r="Q30" s="53"/>
      <c r="R30" s="52"/>
      <c r="S30" s="53"/>
      <c r="T30" s="331"/>
      <c r="U30" s="146" t="s">
        <v>114</v>
      </c>
      <c r="V30" s="147"/>
      <c r="W30" s="147"/>
      <c r="X30" s="147"/>
      <c r="Y30" s="147"/>
      <c r="Z30" s="147"/>
      <c r="AA30" s="148"/>
      <c r="AB30" s="20"/>
      <c r="AC30" s="40"/>
      <c r="AD30" s="40"/>
      <c r="AE30" s="52"/>
      <c r="AF30" s="53"/>
      <c r="AG30" s="52"/>
      <c r="AH30" s="53"/>
      <c r="AI30" s="52"/>
      <c r="AJ30" s="105"/>
      <c r="AK30" s="1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2" customHeight="1">
      <c r="A31" s="8"/>
      <c r="B31" s="156"/>
      <c r="C31" s="325"/>
      <c r="D31" s="146" t="s">
        <v>102</v>
      </c>
      <c r="E31" s="147"/>
      <c r="F31" s="147"/>
      <c r="G31" s="147"/>
      <c r="H31" s="147"/>
      <c r="I31" s="147"/>
      <c r="J31" s="148"/>
      <c r="K31" s="20"/>
      <c r="L31" s="41"/>
      <c r="M31" s="41"/>
      <c r="N31" s="52"/>
      <c r="O31" s="53"/>
      <c r="P31" s="52"/>
      <c r="Q31" s="53"/>
      <c r="R31" s="52"/>
      <c r="S31" s="53"/>
      <c r="T31" s="331"/>
      <c r="U31" s="146" t="s">
        <v>115</v>
      </c>
      <c r="V31" s="147"/>
      <c r="W31" s="147"/>
      <c r="X31" s="147"/>
      <c r="Y31" s="147"/>
      <c r="Z31" s="147"/>
      <c r="AA31" s="148"/>
      <c r="AB31" s="20"/>
      <c r="AC31" s="41"/>
      <c r="AD31" s="41"/>
      <c r="AE31" s="52"/>
      <c r="AF31" s="53"/>
      <c r="AG31" s="52"/>
      <c r="AH31" s="53"/>
      <c r="AI31" s="52"/>
      <c r="AJ31" s="105"/>
      <c r="AK31" s="1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12" customHeight="1">
      <c r="A32" s="8"/>
      <c r="B32" s="156"/>
      <c r="C32" s="326"/>
      <c r="D32" s="152" t="s">
        <v>97</v>
      </c>
      <c r="E32" s="153"/>
      <c r="F32" s="153"/>
      <c r="G32" s="153"/>
      <c r="H32" s="153"/>
      <c r="I32" s="153"/>
      <c r="J32" s="154"/>
      <c r="K32" s="20"/>
      <c r="L32" s="42"/>
      <c r="M32" s="42"/>
      <c r="N32" s="54"/>
      <c r="O32" s="55"/>
      <c r="P32" s="54"/>
      <c r="Q32" s="55"/>
      <c r="R32" s="54"/>
      <c r="S32" s="55"/>
      <c r="T32" s="332"/>
      <c r="U32" s="152" t="s">
        <v>97</v>
      </c>
      <c r="V32" s="153"/>
      <c r="W32" s="153"/>
      <c r="X32" s="153"/>
      <c r="Y32" s="153"/>
      <c r="Z32" s="153"/>
      <c r="AA32" s="154"/>
      <c r="AB32" s="20"/>
      <c r="AC32" s="42"/>
      <c r="AD32" s="42"/>
      <c r="AE32" s="54"/>
      <c r="AF32" s="55"/>
      <c r="AG32" s="54"/>
      <c r="AH32" s="55"/>
      <c r="AI32" s="54"/>
      <c r="AJ32" s="106"/>
      <c r="AK32" s="1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2" customHeight="1">
      <c r="A33" s="8"/>
      <c r="B33" s="156"/>
      <c r="C33" s="327" t="s">
        <v>93</v>
      </c>
      <c r="D33" s="146" t="s">
        <v>100</v>
      </c>
      <c r="E33" s="147"/>
      <c r="F33" s="147"/>
      <c r="G33" s="147"/>
      <c r="H33" s="147"/>
      <c r="I33" s="147"/>
      <c r="J33" s="148"/>
      <c r="K33" s="20"/>
      <c r="L33" s="39"/>
      <c r="M33" s="39"/>
      <c r="N33" s="50"/>
      <c r="O33" s="51"/>
      <c r="P33" s="50"/>
      <c r="Q33" s="51"/>
      <c r="R33" s="50"/>
      <c r="S33" s="51"/>
      <c r="T33" s="160" t="s">
        <v>81</v>
      </c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83">
        <f>IF(SUM(AE16:AF32)=0,"",SUM(AE16:AF32))</f>
      </c>
      <c r="AF33" s="83"/>
      <c r="AG33" s="87">
        <f>IF(SUM(AG16:AH32)=0,"",SUM(AG16:AH32))</f>
      </c>
      <c r="AH33" s="88"/>
      <c r="AI33" s="87">
        <f>IF(SUM(AI16:AJ32)=0,"",SUM(AI16:AJ32))</f>
      </c>
      <c r="AJ33" s="91"/>
      <c r="AK33" s="1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12" customHeight="1">
      <c r="A34" s="8"/>
      <c r="B34" s="156"/>
      <c r="C34" s="328"/>
      <c r="D34" s="146" t="s">
        <v>105</v>
      </c>
      <c r="E34" s="147"/>
      <c r="F34" s="147"/>
      <c r="G34" s="147"/>
      <c r="H34" s="147"/>
      <c r="I34" s="147"/>
      <c r="J34" s="148"/>
      <c r="K34" s="20"/>
      <c r="L34" s="40"/>
      <c r="M34" s="40"/>
      <c r="N34" s="52"/>
      <c r="O34" s="53"/>
      <c r="P34" s="52"/>
      <c r="Q34" s="53"/>
      <c r="R34" s="52"/>
      <c r="S34" s="53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83"/>
      <c r="AF34" s="83"/>
      <c r="AG34" s="89"/>
      <c r="AH34" s="90"/>
      <c r="AI34" s="89"/>
      <c r="AJ34" s="92"/>
      <c r="AK34" s="1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12" customHeight="1">
      <c r="A35" s="8"/>
      <c r="B35" s="156"/>
      <c r="C35" s="328"/>
      <c r="D35" s="146" t="s">
        <v>106</v>
      </c>
      <c r="E35" s="147"/>
      <c r="F35" s="147"/>
      <c r="G35" s="147"/>
      <c r="H35" s="147"/>
      <c r="I35" s="147"/>
      <c r="J35" s="148"/>
      <c r="K35" s="20"/>
      <c r="L35" s="41"/>
      <c r="M35" s="41"/>
      <c r="N35" s="52"/>
      <c r="O35" s="53"/>
      <c r="P35" s="52"/>
      <c r="Q35" s="53"/>
      <c r="R35" s="52"/>
      <c r="S35" s="53"/>
      <c r="T35" s="160" t="s">
        <v>82</v>
      </c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83">
        <f>IF(SUM(N37,AE33)=0,"",SUM(N37,AE33))</f>
      </c>
      <c r="AF35" s="83"/>
      <c r="AG35" s="87">
        <f>IF(SUM(P37,AG33)=0,"",SUM(P37,AG33))</f>
      </c>
      <c r="AH35" s="88"/>
      <c r="AI35" s="87">
        <f>IF(SUM(R37,AI33)=0,"",SUM(R37,AI33))</f>
      </c>
      <c r="AJ35" s="91"/>
      <c r="AK35" s="1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2" customHeight="1">
      <c r="A36" s="8"/>
      <c r="B36" s="156"/>
      <c r="C36" s="329"/>
      <c r="D36" s="152" t="s">
        <v>97</v>
      </c>
      <c r="E36" s="153"/>
      <c r="F36" s="153"/>
      <c r="G36" s="153"/>
      <c r="H36" s="153"/>
      <c r="I36" s="153"/>
      <c r="J36" s="154"/>
      <c r="K36" s="20"/>
      <c r="L36" s="42"/>
      <c r="M36" s="42"/>
      <c r="N36" s="54"/>
      <c r="O36" s="55"/>
      <c r="P36" s="54"/>
      <c r="Q36" s="55"/>
      <c r="R36" s="54"/>
      <c r="S36" s="55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83"/>
      <c r="AF36" s="83"/>
      <c r="AG36" s="89"/>
      <c r="AH36" s="90"/>
      <c r="AI36" s="89"/>
      <c r="AJ36" s="92"/>
      <c r="AK36" s="1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12" customHeight="1">
      <c r="A37" s="8"/>
      <c r="B37" s="156"/>
      <c r="C37" s="192" t="s">
        <v>13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87">
        <f>IF(SUM(N16:O36)=0,"",SUM(N16:O36))</f>
      </c>
      <c r="O37" s="88"/>
      <c r="P37" s="87">
        <f>IF(SUM(P16:Q36)=0,"",SUM(P16:Q36))</f>
      </c>
      <c r="Q37" s="88"/>
      <c r="R37" s="87">
        <f>IF(SUM(R16:S36)=0,"",SUM(R16:S36))</f>
      </c>
      <c r="S37" s="88"/>
      <c r="T37" s="160" t="s">
        <v>79</v>
      </c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83">
        <f>IF(SUM(AE35:AJ36)=0,"",SUM(AE35:AJ36))</f>
      </c>
      <c r="AF37" s="83"/>
      <c r="AG37" s="83"/>
      <c r="AH37" s="83"/>
      <c r="AI37" s="83"/>
      <c r="AJ37" s="84"/>
      <c r="AK37" s="1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12" customHeight="1">
      <c r="A38" s="8"/>
      <c r="B38" s="156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97"/>
      <c r="N38" s="302"/>
      <c r="O38" s="303"/>
      <c r="P38" s="176"/>
      <c r="Q38" s="177"/>
      <c r="R38" s="176"/>
      <c r="S38" s="177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85"/>
      <c r="AF38" s="85"/>
      <c r="AG38" s="85"/>
      <c r="AH38" s="85"/>
      <c r="AI38" s="85"/>
      <c r="AJ38" s="86"/>
      <c r="AK38" s="1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2" customHeight="1">
      <c r="A39" s="8"/>
      <c r="B39" s="156"/>
      <c r="C39" s="304" t="s">
        <v>77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6"/>
      <c r="N39" s="187">
        <f>IF(SUM(N37:S38)=0,"",SUM(N37:S38))</f>
      </c>
      <c r="O39" s="188"/>
      <c r="P39" s="188"/>
      <c r="Q39" s="188"/>
      <c r="R39" s="188"/>
      <c r="S39" s="189"/>
      <c r="T39" s="313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5"/>
      <c r="AK39" s="1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12" customHeight="1">
      <c r="A40" s="8"/>
      <c r="B40" s="156"/>
      <c r="C40" s="307"/>
      <c r="D40" s="308"/>
      <c r="E40" s="308"/>
      <c r="F40" s="308"/>
      <c r="G40" s="308"/>
      <c r="H40" s="308"/>
      <c r="I40" s="308"/>
      <c r="J40" s="308"/>
      <c r="K40" s="308"/>
      <c r="L40" s="308"/>
      <c r="M40" s="309"/>
      <c r="N40" s="176"/>
      <c r="O40" s="190"/>
      <c r="P40" s="190"/>
      <c r="Q40" s="190"/>
      <c r="R40" s="190"/>
      <c r="S40" s="191"/>
      <c r="T40" s="316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8"/>
      <c r="AK40" s="1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2" customHeight="1">
      <c r="A41" s="8"/>
      <c r="B41" s="156"/>
      <c r="C41" s="321" t="s">
        <v>83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3"/>
      <c r="AK41" s="1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2" customHeight="1">
      <c r="A42" s="8"/>
      <c r="B42" s="158"/>
      <c r="C42" s="178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1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2" customHeight="1">
      <c r="A43" s="8"/>
      <c r="B43" s="158"/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1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" customHeight="1">
      <c r="A44" s="8"/>
      <c r="B44" s="158"/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1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" customHeight="1">
      <c r="A45" s="8"/>
      <c r="B45" s="159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  <c r="AK45" s="1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12" customHeight="1">
      <c r="A46" s="8"/>
      <c r="B46" s="155" t="s">
        <v>31</v>
      </c>
      <c r="C46" s="299" t="s">
        <v>78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1"/>
      <c r="S46" s="98" t="s">
        <v>84</v>
      </c>
      <c r="T46" s="22"/>
      <c r="U46" s="23"/>
      <c r="V46" s="198" t="s">
        <v>85</v>
      </c>
      <c r="W46" s="199"/>
      <c r="X46" s="96" t="s">
        <v>58</v>
      </c>
      <c r="Y46" s="96"/>
      <c r="Z46" s="96" t="s">
        <v>55</v>
      </c>
      <c r="AA46" s="96"/>
      <c r="AB46" s="96" t="s">
        <v>56</v>
      </c>
      <c r="AC46" s="96"/>
      <c r="AD46" s="2" t="s">
        <v>76</v>
      </c>
      <c r="AE46" s="3"/>
      <c r="AF46" s="3"/>
      <c r="AG46" s="3"/>
      <c r="AH46" s="3"/>
      <c r="AI46" s="3"/>
      <c r="AJ46" s="4"/>
      <c r="AK46" s="1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3.5" customHeight="1">
      <c r="A47" s="8"/>
      <c r="B47" s="156"/>
      <c r="C47" s="58" t="s">
        <v>22</v>
      </c>
      <c r="D47" s="58"/>
      <c r="E47" s="58"/>
      <c r="F47" s="58"/>
      <c r="G47" s="58"/>
      <c r="H47" s="58"/>
      <c r="I47" s="82"/>
      <c r="J47" s="82"/>
      <c r="K47" s="58" t="s">
        <v>27</v>
      </c>
      <c r="L47" s="58"/>
      <c r="M47" s="58"/>
      <c r="N47" s="58"/>
      <c r="O47" s="58"/>
      <c r="P47" s="58"/>
      <c r="Q47" s="93"/>
      <c r="R47" s="94"/>
      <c r="S47" s="99"/>
      <c r="T47" s="101" t="s">
        <v>86</v>
      </c>
      <c r="U47" s="102"/>
      <c r="V47" s="24"/>
      <c r="W47" s="25"/>
      <c r="X47" s="97"/>
      <c r="Y47" s="97"/>
      <c r="Z47" s="97"/>
      <c r="AA47" s="97"/>
      <c r="AB47" s="97"/>
      <c r="AC47" s="97"/>
      <c r="AD47" s="76"/>
      <c r="AE47" s="77"/>
      <c r="AF47" s="77"/>
      <c r="AG47" s="77"/>
      <c r="AH47" s="77"/>
      <c r="AI47" s="77"/>
      <c r="AJ47" s="78"/>
      <c r="AK47" s="1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13.5" customHeight="1">
      <c r="A48" s="8"/>
      <c r="B48" s="156"/>
      <c r="C48" s="58" t="s">
        <v>23</v>
      </c>
      <c r="D48" s="58"/>
      <c r="E48" s="58"/>
      <c r="F48" s="58"/>
      <c r="G48" s="58"/>
      <c r="H48" s="58"/>
      <c r="I48" s="82"/>
      <c r="J48" s="82"/>
      <c r="K48" s="58" t="s">
        <v>28</v>
      </c>
      <c r="L48" s="58"/>
      <c r="M48" s="58"/>
      <c r="N48" s="58"/>
      <c r="O48" s="58"/>
      <c r="P48" s="58"/>
      <c r="Q48" s="93"/>
      <c r="R48" s="94"/>
      <c r="S48" s="99"/>
      <c r="T48" s="311" t="s">
        <v>51</v>
      </c>
      <c r="U48" s="311"/>
      <c r="V48" s="311"/>
      <c r="W48" s="311"/>
      <c r="X48" s="319"/>
      <c r="Y48" s="319"/>
      <c r="Z48" s="312"/>
      <c r="AA48" s="312"/>
      <c r="AB48" s="320"/>
      <c r="AC48" s="320"/>
      <c r="AD48" s="76"/>
      <c r="AE48" s="77"/>
      <c r="AF48" s="77"/>
      <c r="AG48" s="77"/>
      <c r="AH48" s="77"/>
      <c r="AI48" s="77"/>
      <c r="AJ48" s="78"/>
      <c r="AK48" s="1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3.5" customHeight="1">
      <c r="A49" s="8"/>
      <c r="B49" s="156"/>
      <c r="C49" s="58" t="s">
        <v>24</v>
      </c>
      <c r="D49" s="58"/>
      <c r="E49" s="58"/>
      <c r="F49" s="58"/>
      <c r="G49" s="58"/>
      <c r="H49" s="58"/>
      <c r="I49" s="82"/>
      <c r="J49" s="82"/>
      <c r="K49" s="58" t="s">
        <v>29</v>
      </c>
      <c r="L49" s="58"/>
      <c r="M49" s="58"/>
      <c r="N49" s="58"/>
      <c r="O49" s="58"/>
      <c r="P49" s="58"/>
      <c r="Q49" s="93"/>
      <c r="R49" s="94"/>
      <c r="S49" s="99"/>
      <c r="T49" s="61" t="s">
        <v>52</v>
      </c>
      <c r="U49" s="61"/>
      <c r="V49" s="61"/>
      <c r="W49" s="61"/>
      <c r="X49" s="95"/>
      <c r="Y49" s="95"/>
      <c r="Z49" s="95"/>
      <c r="AA49" s="95"/>
      <c r="AB49" s="310"/>
      <c r="AC49" s="310"/>
      <c r="AD49" s="76"/>
      <c r="AE49" s="77"/>
      <c r="AF49" s="77"/>
      <c r="AG49" s="77"/>
      <c r="AH49" s="77"/>
      <c r="AI49" s="77"/>
      <c r="AJ49" s="78"/>
      <c r="AK49" s="1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3.5" customHeight="1">
      <c r="A50" s="8"/>
      <c r="B50" s="156"/>
      <c r="C50" s="58" t="s">
        <v>25</v>
      </c>
      <c r="D50" s="58"/>
      <c r="E50" s="58"/>
      <c r="F50" s="58"/>
      <c r="G50" s="58"/>
      <c r="H50" s="58"/>
      <c r="I50" s="82"/>
      <c r="J50" s="82"/>
      <c r="K50" s="58" t="s">
        <v>48</v>
      </c>
      <c r="L50" s="58"/>
      <c r="M50" s="58"/>
      <c r="N50" s="58"/>
      <c r="O50" s="58"/>
      <c r="P50" s="58"/>
      <c r="Q50" s="93"/>
      <c r="R50" s="94"/>
      <c r="S50" s="99"/>
      <c r="T50" s="61" t="s">
        <v>53</v>
      </c>
      <c r="U50" s="61"/>
      <c r="V50" s="61"/>
      <c r="W50" s="61"/>
      <c r="X50" s="95"/>
      <c r="Y50" s="95"/>
      <c r="Z50" s="95"/>
      <c r="AA50" s="95"/>
      <c r="AB50" s="310"/>
      <c r="AC50" s="310"/>
      <c r="AD50" s="76"/>
      <c r="AE50" s="77"/>
      <c r="AF50" s="77"/>
      <c r="AG50" s="77"/>
      <c r="AH50" s="77"/>
      <c r="AI50" s="77"/>
      <c r="AJ50" s="78"/>
      <c r="AK50" s="1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3.5" customHeight="1">
      <c r="A51" s="8"/>
      <c r="B51" s="157"/>
      <c r="C51" s="58" t="s">
        <v>26</v>
      </c>
      <c r="D51" s="58"/>
      <c r="E51" s="58"/>
      <c r="F51" s="58"/>
      <c r="G51" s="58"/>
      <c r="H51" s="58"/>
      <c r="I51" s="82"/>
      <c r="J51" s="82"/>
      <c r="K51" s="58" t="s">
        <v>30</v>
      </c>
      <c r="L51" s="58"/>
      <c r="M51" s="58"/>
      <c r="N51" s="58"/>
      <c r="O51" s="58"/>
      <c r="P51" s="58"/>
      <c r="Q51" s="93"/>
      <c r="R51" s="94"/>
      <c r="S51" s="100"/>
      <c r="T51" s="103" t="s">
        <v>54</v>
      </c>
      <c r="U51" s="103"/>
      <c r="V51" s="103"/>
      <c r="W51" s="103"/>
      <c r="X51" s="62"/>
      <c r="Y51" s="62"/>
      <c r="Z51" s="62"/>
      <c r="AA51" s="62"/>
      <c r="AB51" s="63"/>
      <c r="AC51" s="63"/>
      <c r="AD51" s="79"/>
      <c r="AE51" s="80"/>
      <c r="AF51" s="80"/>
      <c r="AG51" s="80"/>
      <c r="AH51" s="80"/>
      <c r="AI51" s="80"/>
      <c r="AJ51" s="81"/>
      <c r="AK51" s="1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2.75" customHeight="1">
      <c r="A52" s="8"/>
      <c r="B52" s="143" t="s">
        <v>45</v>
      </c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1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12.75" customHeight="1">
      <c r="A53" s="8"/>
      <c r="B53" s="144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1"/>
      <c r="AK53" s="1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2.75" customHeight="1">
      <c r="A54" s="8"/>
      <c r="B54" s="144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1"/>
      <c r="AK54" s="1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12.75" customHeight="1">
      <c r="A55" s="8"/>
      <c r="B55" s="144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1"/>
      <c r="AK55" s="1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2.75" customHeight="1">
      <c r="A56" s="8"/>
      <c r="B56" s="144"/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1"/>
      <c r="AK56" s="1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2.75" customHeight="1">
      <c r="A57" s="8"/>
      <c r="B57" s="144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1"/>
      <c r="AK57" s="1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12.75" customHeight="1">
      <c r="A58" s="8"/>
      <c r="B58" s="144"/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1"/>
      <c r="AK58" s="1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2.75" customHeight="1">
      <c r="A59" s="8"/>
      <c r="B59" s="144"/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1"/>
      <c r="AK59" s="1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2.75" customHeight="1">
      <c r="A60" s="8"/>
      <c r="B60" s="144"/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1"/>
      <c r="AK60" s="1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2.75" customHeight="1">
      <c r="A61" s="8"/>
      <c r="B61" s="144"/>
      <c r="C61" s="6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1"/>
      <c r="AK61" s="1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2.75" customHeight="1">
      <c r="A62" s="8"/>
      <c r="B62" s="145"/>
      <c r="C62" s="7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4"/>
      <c r="AK62" s="1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2">
      <c r="A63" s="8"/>
      <c r="B63" s="26" t="s">
        <v>42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27"/>
      <c r="AK63" s="1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19.5" customHeight="1">
      <c r="A64" s="8"/>
      <c r="B64" s="26"/>
      <c r="C64" s="10"/>
      <c r="D64" s="10"/>
      <c r="E64" s="10"/>
      <c r="F64" s="10"/>
      <c r="G64" s="10"/>
      <c r="H64" s="10"/>
      <c r="I64" s="60" t="s">
        <v>89</v>
      </c>
      <c r="J64" s="60"/>
      <c r="K64" s="57"/>
      <c r="L64" s="57"/>
      <c r="M64" s="28" t="s">
        <v>34</v>
      </c>
      <c r="N64" s="57"/>
      <c r="O64" s="57"/>
      <c r="P64" s="28" t="s">
        <v>35</v>
      </c>
      <c r="Q64" s="57"/>
      <c r="R64" s="57"/>
      <c r="S64" s="28" t="s">
        <v>36</v>
      </c>
      <c r="T64" s="10"/>
      <c r="U64" s="59" t="s">
        <v>43</v>
      </c>
      <c r="V64" s="59"/>
      <c r="W64" s="59"/>
      <c r="X64" s="10"/>
      <c r="Y64" s="75"/>
      <c r="Z64" s="75"/>
      <c r="AA64" s="75"/>
      <c r="AB64" s="75"/>
      <c r="AC64" s="75"/>
      <c r="AD64" s="75"/>
      <c r="AE64" s="75"/>
      <c r="AF64" s="29"/>
      <c r="AG64" s="10"/>
      <c r="AH64" s="10"/>
      <c r="AI64" s="10"/>
      <c r="AJ64" s="27"/>
      <c r="AK64" s="1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9.5" customHeight="1" thickBot="1">
      <c r="A65" s="8"/>
      <c r="B65" s="30"/>
      <c r="C65" s="31"/>
      <c r="D65" s="31"/>
      <c r="E65" s="31"/>
      <c r="F65" s="31"/>
      <c r="G65" s="31"/>
      <c r="H65" s="31"/>
      <c r="I65" s="31"/>
      <c r="J65" s="31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 t="s">
        <v>44</v>
      </c>
      <c r="V65" s="65"/>
      <c r="W65" s="65"/>
      <c r="X65" s="31"/>
      <c r="Y65" s="56"/>
      <c r="Z65" s="56"/>
      <c r="AA65" s="56"/>
      <c r="AB65" s="56"/>
      <c r="AC65" s="56"/>
      <c r="AD65" s="56"/>
      <c r="AE65" s="56"/>
      <c r="AF65" s="56"/>
      <c r="AG65" s="31"/>
      <c r="AH65" s="31"/>
      <c r="AI65" s="31"/>
      <c r="AJ65" s="32"/>
      <c r="AK65" s="1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9.5" customHeight="1">
      <c r="A66" s="33"/>
      <c r="B66" s="33"/>
      <c r="C66" s="34" t="s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5"/>
      <c r="AH66" s="36"/>
      <c r="AI66" s="36"/>
      <c r="AJ66" s="36"/>
      <c r="AK66" s="3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2">
      <c r="A67" s="37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2:78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2:78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2:78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2:78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2:78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2:78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2:78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2:78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2:78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2:78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2:78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2:78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2:78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2:78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2:78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2:78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2:78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2:78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2:78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2:78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2:78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2:78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2:78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2:78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2:78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2:78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2:78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2:78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2:78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2:78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2:78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2:78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2:78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</sheetData>
  <sheetProtection/>
  <mergeCells count="214">
    <mergeCell ref="C16:C20"/>
    <mergeCell ref="C21:C24"/>
    <mergeCell ref="C25:C28"/>
    <mergeCell ref="C29:C32"/>
    <mergeCell ref="C33:C36"/>
    <mergeCell ref="D29:J29"/>
    <mergeCell ref="T29:T32"/>
    <mergeCell ref="U32:AA32"/>
    <mergeCell ref="U13:AD13"/>
    <mergeCell ref="U20:AA20"/>
    <mergeCell ref="U19:AA19"/>
    <mergeCell ref="U18:AA18"/>
    <mergeCell ref="U17:AA17"/>
    <mergeCell ref="U31:AA31"/>
    <mergeCell ref="U29:AA29"/>
    <mergeCell ref="U28:AA28"/>
    <mergeCell ref="U27:AA27"/>
    <mergeCell ref="U26:AA26"/>
    <mergeCell ref="U25:AA25"/>
    <mergeCell ref="C13:C15"/>
    <mergeCell ref="D13:M13"/>
    <mergeCell ref="D14:J15"/>
    <mergeCell ref="D20:J20"/>
    <mergeCell ref="D19:J19"/>
    <mergeCell ref="D18:J18"/>
    <mergeCell ref="D17:J17"/>
    <mergeCell ref="D16:J16"/>
    <mergeCell ref="AB50:AC50"/>
    <mergeCell ref="T48:W48"/>
    <mergeCell ref="C49:H49"/>
    <mergeCell ref="Z48:AA48"/>
    <mergeCell ref="T21:T24"/>
    <mergeCell ref="T39:AJ40"/>
    <mergeCell ref="P21:Q24"/>
    <mergeCell ref="R21:S24"/>
    <mergeCell ref="D30:J30"/>
    <mergeCell ref="D33:J33"/>
    <mergeCell ref="D34:J34"/>
    <mergeCell ref="D35:J35"/>
    <mergeCell ref="P33:Q36"/>
    <mergeCell ref="D31:J31"/>
    <mergeCell ref="D32:J32"/>
    <mergeCell ref="R33:S36"/>
    <mergeCell ref="R25:S28"/>
    <mergeCell ref="AB49:AC49"/>
    <mergeCell ref="X48:Y48"/>
    <mergeCell ref="AB48:AC48"/>
    <mergeCell ref="C41:AJ41"/>
    <mergeCell ref="K49:P49"/>
    <mergeCell ref="C46:R46"/>
    <mergeCell ref="T25:T28"/>
    <mergeCell ref="D28:J28"/>
    <mergeCell ref="D36:J36"/>
    <mergeCell ref="N37:O38"/>
    <mergeCell ref="P37:Q38"/>
    <mergeCell ref="C39:M40"/>
    <mergeCell ref="I49:J49"/>
    <mergeCell ref="R29:S32"/>
    <mergeCell ref="T49:W49"/>
    <mergeCell ref="N29:O32"/>
    <mergeCell ref="K48:P48"/>
    <mergeCell ref="AI14:AJ15"/>
    <mergeCell ref="S11:T12"/>
    <mergeCell ref="P14:Q15"/>
    <mergeCell ref="AE13:AJ13"/>
    <mergeCell ref="P11:R12"/>
    <mergeCell ref="S9:T10"/>
    <mergeCell ref="AE14:AF15"/>
    <mergeCell ref="U9:U10"/>
    <mergeCell ref="U11:U12"/>
    <mergeCell ref="W11:W12"/>
    <mergeCell ref="T13:T15"/>
    <mergeCell ref="R14:S15"/>
    <mergeCell ref="P9:R10"/>
    <mergeCell ref="V11:V12"/>
    <mergeCell ref="N13:S13"/>
    <mergeCell ref="X11:X12"/>
    <mergeCell ref="N9:O10"/>
    <mergeCell ref="N14:O15"/>
    <mergeCell ref="AG14:AH15"/>
    <mergeCell ref="O4:Q5"/>
    <mergeCell ref="O6:Q7"/>
    <mergeCell ref="M9:M12"/>
    <mergeCell ref="L4:N5"/>
    <mergeCell ref="N11:O12"/>
    <mergeCell ref="B3:B8"/>
    <mergeCell ref="O8:Q8"/>
    <mergeCell ref="L8:N8"/>
    <mergeCell ref="Z9:AA10"/>
    <mergeCell ref="X9:X10"/>
    <mergeCell ref="E9:L9"/>
    <mergeCell ref="R6:T7"/>
    <mergeCell ref="E10:L11"/>
    <mergeCell ref="C3:G8"/>
    <mergeCell ref="H3:K8"/>
    <mergeCell ref="R8:T8"/>
    <mergeCell ref="U3:U8"/>
    <mergeCell ref="V7:Z8"/>
    <mergeCell ref="R4:T5"/>
    <mergeCell ref="V3:Z6"/>
    <mergeCell ref="L6:N7"/>
    <mergeCell ref="Y11:AE12"/>
    <mergeCell ref="N21:O24"/>
    <mergeCell ref="D26:J26"/>
    <mergeCell ref="D27:J27"/>
    <mergeCell ref="B9:B12"/>
    <mergeCell ref="C9:D9"/>
    <mergeCell ref="P29:Q32"/>
    <mergeCell ref="K14:M14"/>
    <mergeCell ref="R37:S38"/>
    <mergeCell ref="I48:J48"/>
    <mergeCell ref="Q48:R48"/>
    <mergeCell ref="C42:AJ45"/>
    <mergeCell ref="N39:S40"/>
    <mergeCell ref="I47:J47"/>
    <mergeCell ref="C47:H47"/>
    <mergeCell ref="C37:M38"/>
    <mergeCell ref="V46:W46"/>
    <mergeCell ref="C48:H48"/>
    <mergeCell ref="AB46:AC47"/>
    <mergeCell ref="N25:O28"/>
    <mergeCell ref="P25:Q28"/>
    <mergeCell ref="N16:O20"/>
    <mergeCell ref="T16:T20"/>
    <mergeCell ref="P16:Q20"/>
    <mergeCell ref="R16:S20"/>
    <mergeCell ref="B52:B62"/>
    <mergeCell ref="N33:O36"/>
    <mergeCell ref="Z46:AA47"/>
    <mergeCell ref="X49:Y49"/>
    <mergeCell ref="D21:J21"/>
    <mergeCell ref="D22:J22"/>
    <mergeCell ref="D23:J23"/>
    <mergeCell ref="D24:J24"/>
    <mergeCell ref="D25:J25"/>
    <mergeCell ref="B46:B51"/>
    <mergeCell ref="B13:B45"/>
    <mergeCell ref="I51:J51"/>
    <mergeCell ref="T33:AD34"/>
    <mergeCell ref="T35:AD36"/>
    <mergeCell ref="T37:AD38"/>
    <mergeCell ref="Z49:AA49"/>
    <mergeCell ref="U30:AA30"/>
    <mergeCell ref="AB14:AD14"/>
    <mergeCell ref="U24:AA24"/>
    <mergeCell ref="U14:AA15"/>
    <mergeCell ref="U23:AA23"/>
    <mergeCell ref="U22:AA22"/>
    <mergeCell ref="U21:AA21"/>
    <mergeCell ref="U16:AA16"/>
    <mergeCell ref="AE29:AF32"/>
    <mergeCell ref="AI25:AJ28"/>
    <mergeCell ref="AI29:AJ32"/>
    <mergeCell ref="AE21:AF24"/>
    <mergeCell ref="AG21:AH24"/>
    <mergeCell ref="AI21:AJ24"/>
    <mergeCell ref="AE25:AF28"/>
    <mergeCell ref="AI1:AK1"/>
    <mergeCell ref="G1:AE1"/>
    <mergeCell ref="AD4:AJ10"/>
    <mergeCell ref="L3:T3"/>
    <mergeCell ref="AH11:AJ11"/>
    <mergeCell ref="AE16:AF20"/>
    <mergeCell ref="AG16:AH20"/>
    <mergeCell ref="AI16:AJ20"/>
    <mergeCell ref="AD3:AJ3"/>
    <mergeCell ref="AH12:AJ12"/>
    <mergeCell ref="AA7:AB8"/>
    <mergeCell ref="AC3:AC10"/>
    <mergeCell ref="V9:V10"/>
    <mergeCell ref="W9:W10"/>
    <mergeCell ref="Y9:Y10"/>
    <mergeCell ref="AA3:AB6"/>
    <mergeCell ref="AF11:AG12"/>
    <mergeCell ref="AE35:AF36"/>
    <mergeCell ref="AG35:AH36"/>
    <mergeCell ref="AI35:AJ36"/>
    <mergeCell ref="AG33:AH34"/>
    <mergeCell ref="AI33:AJ34"/>
    <mergeCell ref="Q50:R50"/>
    <mergeCell ref="X50:Y50"/>
    <mergeCell ref="X46:Y47"/>
    <mergeCell ref="S46:S51"/>
    <mergeCell ref="Q49:R49"/>
    <mergeCell ref="Q51:R51"/>
    <mergeCell ref="Q47:R47"/>
    <mergeCell ref="T47:U47"/>
    <mergeCell ref="T51:W51"/>
    <mergeCell ref="X51:Y51"/>
    <mergeCell ref="Z50:AA50"/>
    <mergeCell ref="AG25:AH28"/>
    <mergeCell ref="AG29:AH32"/>
    <mergeCell ref="Y65:AF65"/>
    <mergeCell ref="K64:L64"/>
    <mergeCell ref="N64:O64"/>
    <mergeCell ref="C50:H50"/>
    <mergeCell ref="U64:W64"/>
    <mergeCell ref="I64:J64"/>
    <mergeCell ref="T50:W50"/>
    <mergeCell ref="Z51:AA51"/>
    <mergeCell ref="AB51:AC51"/>
    <mergeCell ref="K51:P51"/>
    <mergeCell ref="K65:T65"/>
    <mergeCell ref="U65:W65"/>
    <mergeCell ref="C52:AJ62"/>
    <mergeCell ref="Y64:AE64"/>
    <mergeCell ref="Q64:R64"/>
    <mergeCell ref="K50:P50"/>
    <mergeCell ref="AD47:AJ51"/>
    <mergeCell ref="C51:H51"/>
    <mergeCell ref="K47:P47"/>
    <mergeCell ref="I50:J50"/>
    <mergeCell ref="AE33:AF34"/>
    <mergeCell ref="AE37:AJ38"/>
  </mergeCells>
  <printOptions/>
  <pageMargins left="0.11811023622047245" right="0.31496062992125984" top="0.35433070866141736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Z183"/>
  <sheetViews>
    <sheetView showGridLines="0" tabSelected="1" zoomScalePageLayoutView="0" workbookViewId="0" topLeftCell="A1">
      <selection activeCell="K64" sqref="K64:L64"/>
    </sheetView>
  </sheetViews>
  <sheetFormatPr defaultColWidth="9.00390625" defaultRowHeight="12.75"/>
  <cols>
    <col min="1" max="1" width="8.625" style="0" customWidth="1"/>
    <col min="2" max="37" width="2.875" style="0" customWidth="1"/>
    <col min="38" max="78" width="2.75390625" style="0" customWidth="1"/>
  </cols>
  <sheetData>
    <row r="1" spans="1:78" ht="30" customHeight="1">
      <c r="A1" s="5"/>
      <c r="B1" s="5"/>
      <c r="C1" s="6"/>
      <c r="D1" s="6"/>
      <c r="E1" s="6"/>
      <c r="F1" s="6"/>
      <c r="G1" s="108" t="s">
        <v>49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6"/>
      <c r="AG1" s="7"/>
      <c r="AH1" s="7"/>
      <c r="AI1" s="107" t="s">
        <v>87</v>
      </c>
      <c r="AJ1" s="107"/>
      <c r="AK1" s="107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9" customHeight="1" thickBot="1">
      <c r="A2" s="8"/>
      <c r="B2" s="9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"/>
      <c r="AM2" s="1"/>
      <c r="AN2" s="1"/>
      <c r="AO2" s="1"/>
      <c r="AP2" s="341" t="s">
        <v>117</v>
      </c>
      <c r="AQ2" s="341"/>
      <c r="AR2" s="341"/>
      <c r="AS2" s="34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3.5" customHeight="1">
      <c r="A3" s="8"/>
      <c r="B3" s="218" t="s">
        <v>41</v>
      </c>
      <c r="C3" s="232" t="s">
        <v>88</v>
      </c>
      <c r="D3" s="233"/>
      <c r="E3" s="233"/>
      <c r="F3" s="233"/>
      <c r="G3" s="233"/>
      <c r="H3" s="233" t="s">
        <v>66</v>
      </c>
      <c r="I3" s="233"/>
      <c r="J3" s="233"/>
      <c r="K3" s="238"/>
      <c r="L3" s="117" t="s">
        <v>68</v>
      </c>
      <c r="M3" s="118"/>
      <c r="N3" s="118"/>
      <c r="O3" s="118"/>
      <c r="P3" s="118"/>
      <c r="Q3" s="118"/>
      <c r="R3" s="118"/>
      <c r="S3" s="118"/>
      <c r="T3" s="118"/>
      <c r="U3" s="243" t="s">
        <v>80</v>
      </c>
      <c r="V3" s="252" t="str">
        <f>IF(VLOOKUP($AP$4,'入力用シート'!$A$4:$FJ$604,16,FALSE)="","",VLOOKUP($AP$4,'入力用シート'!$A$4:$FJ$604,16,FALSE))</f>
        <v>▲▲</v>
      </c>
      <c r="W3" s="253"/>
      <c r="X3" s="253"/>
      <c r="Y3" s="253"/>
      <c r="Z3" s="253"/>
      <c r="AA3" s="118" t="s">
        <v>91</v>
      </c>
      <c r="AB3" s="138"/>
      <c r="AC3" s="130" t="s">
        <v>67</v>
      </c>
      <c r="AD3" s="121" t="s">
        <v>72</v>
      </c>
      <c r="AE3" s="122"/>
      <c r="AF3" s="122"/>
      <c r="AG3" s="122"/>
      <c r="AH3" s="122"/>
      <c r="AI3" s="122"/>
      <c r="AJ3" s="123"/>
      <c r="AK3" s="11"/>
      <c r="AL3" s="1"/>
      <c r="AM3" s="1"/>
      <c r="AN3" s="1"/>
      <c r="AO3" s="1"/>
      <c r="AP3" s="341"/>
      <c r="AQ3" s="341"/>
      <c r="AR3" s="341"/>
      <c r="AS3" s="34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3.5" customHeight="1">
      <c r="A4" s="8"/>
      <c r="B4" s="156"/>
      <c r="C4" s="234"/>
      <c r="D4" s="235"/>
      <c r="E4" s="235"/>
      <c r="F4" s="235"/>
      <c r="G4" s="235"/>
      <c r="H4" s="235"/>
      <c r="I4" s="235"/>
      <c r="J4" s="235"/>
      <c r="K4" s="239"/>
      <c r="L4" s="166" t="s">
        <v>69</v>
      </c>
      <c r="M4" s="166"/>
      <c r="N4" s="166"/>
      <c r="O4" s="205" t="str">
        <f>IF(VLOOKUP($AP$4,'入力用シート'!$A$4:$FJ$604,13,FALSE)="","",VLOOKUP($AP$4,'入力用シート'!$A$4:$FJ$604,13,FALSE))</f>
        <v>特進S</v>
      </c>
      <c r="P4" s="206"/>
      <c r="Q4" s="206"/>
      <c r="R4" s="250" t="s">
        <v>71</v>
      </c>
      <c r="S4" s="250"/>
      <c r="T4" s="250"/>
      <c r="U4" s="244"/>
      <c r="V4" s="254"/>
      <c r="W4" s="255"/>
      <c r="X4" s="255"/>
      <c r="Y4" s="255"/>
      <c r="Z4" s="255"/>
      <c r="AA4" s="139"/>
      <c r="AB4" s="140"/>
      <c r="AC4" s="131"/>
      <c r="AD4" s="109"/>
      <c r="AE4" s="110"/>
      <c r="AF4" s="111"/>
      <c r="AG4" s="111"/>
      <c r="AH4" s="111"/>
      <c r="AI4" s="111"/>
      <c r="AJ4" s="112"/>
      <c r="AK4" s="11"/>
      <c r="AL4" s="1"/>
      <c r="AM4" s="1"/>
      <c r="AN4" s="1"/>
      <c r="AO4" s="1"/>
      <c r="AP4" s="341">
        <v>0</v>
      </c>
      <c r="AQ4" s="341"/>
      <c r="AR4" s="341"/>
      <c r="AS4" s="34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6.75" customHeight="1">
      <c r="A5" s="8"/>
      <c r="B5" s="156"/>
      <c r="C5" s="234"/>
      <c r="D5" s="235"/>
      <c r="E5" s="235"/>
      <c r="F5" s="235"/>
      <c r="G5" s="235"/>
      <c r="H5" s="235"/>
      <c r="I5" s="235"/>
      <c r="J5" s="235"/>
      <c r="K5" s="239"/>
      <c r="L5" s="169"/>
      <c r="M5" s="169"/>
      <c r="N5" s="169"/>
      <c r="O5" s="207"/>
      <c r="P5" s="208"/>
      <c r="Q5" s="208"/>
      <c r="R5" s="251"/>
      <c r="S5" s="251"/>
      <c r="T5" s="251"/>
      <c r="U5" s="244"/>
      <c r="V5" s="254"/>
      <c r="W5" s="255"/>
      <c r="X5" s="255"/>
      <c r="Y5" s="255"/>
      <c r="Z5" s="255"/>
      <c r="AA5" s="139"/>
      <c r="AB5" s="140"/>
      <c r="AC5" s="131"/>
      <c r="AD5" s="109"/>
      <c r="AE5" s="110"/>
      <c r="AF5" s="111"/>
      <c r="AG5" s="111"/>
      <c r="AH5" s="111"/>
      <c r="AI5" s="111"/>
      <c r="AJ5" s="112"/>
      <c r="AK5" s="11"/>
      <c r="AL5" s="1"/>
      <c r="AM5" s="1"/>
      <c r="AN5" s="1"/>
      <c r="AO5" s="1"/>
      <c r="AP5" s="341"/>
      <c r="AQ5" s="341"/>
      <c r="AR5" s="341"/>
      <c r="AS5" s="34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6.75" customHeight="1">
      <c r="A6" s="8"/>
      <c r="B6" s="156"/>
      <c r="C6" s="234"/>
      <c r="D6" s="235"/>
      <c r="E6" s="235"/>
      <c r="F6" s="235"/>
      <c r="G6" s="235"/>
      <c r="H6" s="235"/>
      <c r="I6" s="235"/>
      <c r="J6" s="235"/>
      <c r="K6" s="239"/>
      <c r="L6" s="166" t="s">
        <v>70</v>
      </c>
      <c r="M6" s="166"/>
      <c r="N6" s="166"/>
      <c r="O6" s="205" t="str">
        <f>IF(VLOOKUP($AP$4,'入力用シート'!$A$4:$FJ$604,14,FALSE)="","",VLOOKUP($AP$4,'入力用シート'!$A$4:$FJ$604,14,FALSE))</f>
        <v>特進A</v>
      </c>
      <c r="P6" s="206"/>
      <c r="Q6" s="206"/>
      <c r="R6" s="229" t="s">
        <v>71</v>
      </c>
      <c r="S6" s="229"/>
      <c r="T6" s="229"/>
      <c r="U6" s="244"/>
      <c r="V6" s="256"/>
      <c r="W6" s="257"/>
      <c r="X6" s="257"/>
      <c r="Y6" s="257"/>
      <c r="Z6" s="257"/>
      <c r="AA6" s="141"/>
      <c r="AB6" s="142"/>
      <c r="AC6" s="131"/>
      <c r="AD6" s="109"/>
      <c r="AE6" s="110"/>
      <c r="AF6" s="111"/>
      <c r="AG6" s="111"/>
      <c r="AH6" s="111"/>
      <c r="AI6" s="111"/>
      <c r="AJ6" s="112"/>
      <c r="AK6" s="11"/>
      <c r="AL6" s="1"/>
      <c r="AM6" s="1"/>
      <c r="AN6" s="1"/>
      <c r="AO6" s="1"/>
      <c r="AP6" s="341"/>
      <c r="AQ6" s="341"/>
      <c r="AR6" s="341"/>
      <c r="AS6" s="34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3.5" customHeight="1">
      <c r="A7" s="8"/>
      <c r="B7" s="156"/>
      <c r="C7" s="234"/>
      <c r="D7" s="235"/>
      <c r="E7" s="235"/>
      <c r="F7" s="235"/>
      <c r="G7" s="235"/>
      <c r="H7" s="235"/>
      <c r="I7" s="235"/>
      <c r="J7" s="235"/>
      <c r="K7" s="239"/>
      <c r="L7" s="258"/>
      <c r="M7" s="258"/>
      <c r="N7" s="258"/>
      <c r="O7" s="209"/>
      <c r="P7" s="210"/>
      <c r="Q7" s="210"/>
      <c r="R7" s="230"/>
      <c r="S7" s="230"/>
      <c r="T7" s="230"/>
      <c r="U7" s="244"/>
      <c r="V7" s="246" t="str">
        <f>IF(VLOOKUP($AP$4,'入力用シート'!$A$4:$FJ$604,17,FALSE)="","",VLOOKUP($AP$4,'入力用シート'!$A$4:$FJ$604,17,FALSE))</f>
        <v>◇◇</v>
      </c>
      <c r="W7" s="247"/>
      <c r="X7" s="247"/>
      <c r="Y7" s="247"/>
      <c r="Z7" s="247"/>
      <c r="AA7" s="126" t="s">
        <v>92</v>
      </c>
      <c r="AB7" s="127"/>
      <c r="AC7" s="131"/>
      <c r="AD7" s="113"/>
      <c r="AE7" s="111"/>
      <c r="AF7" s="111"/>
      <c r="AG7" s="111"/>
      <c r="AH7" s="111"/>
      <c r="AI7" s="111"/>
      <c r="AJ7" s="112"/>
      <c r="AK7" s="1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20.25" customHeight="1">
      <c r="A8" s="8"/>
      <c r="B8" s="157"/>
      <c r="C8" s="236"/>
      <c r="D8" s="237"/>
      <c r="E8" s="237"/>
      <c r="F8" s="237"/>
      <c r="G8" s="237"/>
      <c r="H8" s="237"/>
      <c r="I8" s="237"/>
      <c r="J8" s="237"/>
      <c r="K8" s="240"/>
      <c r="L8" s="221" t="s">
        <v>90</v>
      </c>
      <c r="M8" s="222"/>
      <c r="N8" s="223"/>
      <c r="O8" s="339" t="str">
        <f>IF(VLOOKUP($AP$4,'入力用シート'!$A$4:$FJ$604,15,FALSE)="","",VLOOKUP($AP$4,'入力用シート'!$A$4:$FJ$604,15,FALSE))</f>
        <v>進学</v>
      </c>
      <c r="P8" s="340"/>
      <c r="Q8" s="340"/>
      <c r="R8" s="241" t="s">
        <v>71</v>
      </c>
      <c r="S8" s="241"/>
      <c r="T8" s="242"/>
      <c r="U8" s="245"/>
      <c r="V8" s="248"/>
      <c r="W8" s="249"/>
      <c r="X8" s="249"/>
      <c r="Y8" s="249"/>
      <c r="Z8" s="249"/>
      <c r="AA8" s="128"/>
      <c r="AB8" s="129"/>
      <c r="AC8" s="131"/>
      <c r="AD8" s="113"/>
      <c r="AE8" s="111"/>
      <c r="AF8" s="111"/>
      <c r="AG8" s="111"/>
      <c r="AH8" s="111"/>
      <c r="AI8" s="111"/>
      <c r="AJ8" s="112"/>
      <c r="AK8" s="1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2.75" customHeight="1">
      <c r="A9" s="8"/>
      <c r="B9" s="155" t="s">
        <v>33</v>
      </c>
      <c r="C9" s="174" t="s">
        <v>32</v>
      </c>
      <c r="D9" s="175"/>
      <c r="E9" s="228" t="str">
        <f>IF(VLOOKUP($AP$4,'入力用シート'!$A$4:$FJ$604,5,FALSE)="","",VLOOKUP($AP$4,'入力用シート'!$A$4:$FJ$604,5,FALSE))</f>
        <v>のだ　たろう</v>
      </c>
      <c r="F9" s="228"/>
      <c r="G9" s="228"/>
      <c r="H9" s="228"/>
      <c r="I9" s="228"/>
      <c r="J9" s="228"/>
      <c r="K9" s="228"/>
      <c r="L9" s="228"/>
      <c r="M9" s="211"/>
      <c r="N9" s="296" t="s">
        <v>37</v>
      </c>
      <c r="O9" s="199"/>
      <c r="P9" s="287" t="s">
        <v>63</v>
      </c>
      <c r="Q9" s="288"/>
      <c r="R9" s="288"/>
      <c r="S9" s="275" t="s">
        <v>38</v>
      </c>
      <c r="T9" s="276"/>
      <c r="U9" s="281">
        <f>IF(VLOOKUP($AP$4,'入力用シート'!$A$4:$FJ$604,7,FALSE)="","",VLOOKUP($AP$4,'入力用シート'!$A$4:$FJ$604,7,FALSE))</f>
        <v>18</v>
      </c>
      <c r="V9" s="60" t="s">
        <v>59</v>
      </c>
      <c r="W9" s="134">
        <f>IF(VLOOKUP($AP$4,'入力用シート'!$A$4:$FJ$604,8,FALSE)="","",VLOOKUP($AP$4,'入力用シート'!$A$4:$FJ$604,8,FALSE))</f>
        <v>4</v>
      </c>
      <c r="X9" s="226" t="s">
        <v>60</v>
      </c>
      <c r="Y9" s="136">
        <f>IF(VLOOKUP($AP$4,'入力用シート'!$A$4:$FJ$604,9,FALSE)="","",VLOOKUP($AP$4,'入力用シート'!$A$4:$FJ$604,9,FALSE))</f>
        <v>2</v>
      </c>
      <c r="Z9" s="224" t="s">
        <v>65</v>
      </c>
      <c r="AA9" s="224"/>
      <c r="AB9" s="12"/>
      <c r="AC9" s="131"/>
      <c r="AD9" s="113"/>
      <c r="AE9" s="111"/>
      <c r="AF9" s="111"/>
      <c r="AG9" s="111"/>
      <c r="AH9" s="111"/>
      <c r="AI9" s="111"/>
      <c r="AJ9" s="112"/>
      <c r="AK9" s="1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2.75" customHeight="1">
      <c r="A10" s="8"/>
      <c r="B10" s="156"/>
      <c r="C10" s="13"/>
      <c r="D10" s="14"/>
      <c r="E10" s="231" t="str">
        <f>IF(VLOOKUP($AP$4,'入力用シート'!$A$4:$FJ$604,4,FALSE)="","",VLOOKUP($AP$4,'入力用シート'!$A$4:$FJ$604,4,FALSE))</f>
        <v>野田　太郎</v>
      </c>
      <c r="F10" s="231"/>
      <c r="G10" s="231"/>
      <c r="H10" s="231"/>
      <c r="I10" s="231"/>
      <c r="J10" s="231"/>
      <c r="K10" s="231"/>
      <c r="L10" s="231"/>
      <c r="M10" s="212"/>
      <c r="N10" s="297"/>
      <c r="O10" s="298"/>
      <c r="P10" s="289"/>
      <c r="Q10" s="290"/>
      <c r="R10" s="290"/>
      <c r="S10" s="277"/>
      <c r="T10" s="278"/>
      <c r="U10" s="137"/>
      <c r="V10" s="133"/>
      <c r="W10" s="135"/>
      <c r="X10" s="227"/>
      <c r="Y10" s="137"/>
      <c r="Z10" s="225"/>
      <c r="AA10" s="225"/>
      <c r="AB10" s="15"/>
      <c r="AC10" s="132"/>
      <c r="AD10" s="114"/>
      <c r="AE10" s="115"/>
      <c r="AF10" s="115"/>
      <c r="AG10" s="115"/>
      <c r="AH10" s="115"/>
      <c r="AI10" s="115"/>
      <c r="AJ10" s="116"/>
      <c r="AK10" s="1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 customHeight="1">
      <c r="A11" s="8"/>
      <c r="B11" s="156"/>
      <c r="C11" s="13"/>
      <c r="D11" s="14"/>
      <c r="E11" s="231"/>
      <c r="F11" s="231"/>
      <c r="G11" s="231"/>
      <c r="H11" s="231"/>
      <c r="I11" s="231"/>
      <c r="J11" s="231"/>
      <c r="K11" s="231"/>
      <c r="L11" s="231"/>
      <c r="M11" s="212"/>
      <c r="N11" s="214" t="str">
        <f>IF(VLOOKUP($AP$4,'入力用シート'!$A$4:$FJ$604,6,FALSE)="","",VLOOKUP($AP$4,'入力用シート'!$A$4:$FJ$604,6,FALSE))</f>
        <v>男</v>
      </c>
      <c r="O11" s="215"/>
      <c r="P11" s="271" t="s">
        <v>62</v>
      </c>
      <c r="Q11" s="272"/>
      <c r="R11" s="272"/>
      <c r="S11" s="263" t="s">
        <v>89</v>
      </c>
      <c r="T11" s="264"/>
      <c r="U11" s="247">
        <f>IF(VLOOKUP($AP$4,'入力用シート'!$A$4:$FJ$604,10,FALSE)="","",VLOOKUP($AP$4,'入力用シート'!$A$4:$FJ$604,10,FALSE))</f>
        <v>4</v>
      </c>
      <c r="V11" s="291" t="s">
        <v>59</v>
      </c>
      <c r="W11" s="282">
        <f>IF(VLOOKUP($AP$4,'入力用シート'!$A$4:$FJ$604,11,FALSE)="","",VLOOKUP($AP$4,'入力用シート'!$A$4:$FJ$604,11,FALSE))</f>
        <v>3</v>
      </c>
      <c r="X11" s="294" t="s">
        <v>64</v>
      </c>
      <c r="Y11" s="136" t="str">
        <f>IF(VLOOKUP($AP$4,'入力用シート'!$A$4:$FJ$604,12,FALSE)="","",VLOOKUP($AP$4,'入力用シート'!$A$4:$FJ$604,12,FALSE))</f>
        <v>山口市立〇〇</v>
      </c>
      <c r="Z11" s="136"/>
      <c r="AA11" s="136"/>
      <c r="AB11" s="136"/>
      <c r="AC11" s="136"/>
      <c r="AD11" s="136"/>
      <c r="AE11" s="136"/>
      <c r="AF11" s="119" t="s">
        <v>61</v>
      </c>
      <c r="AG11" s="119"/>
      <c r="AH11" s="119" t="s">
        <v>40</v>
      </c>
      <c r="AI11" s="119"/>
      <c r="AJ11" s="120"/>
      <c r="AK11" s="1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2.75" customHeight="1">
      <c r="A12" s="8"/>
      <c r="B12" s="157"/>
      <c r="C12" s="16"/>
      <c r="D12" s="17"/>
      <c r="E12" s="18"/>
      <c r="F12" s="18"/>
      <c r="G12" s="18"/>
      <c r="H12" s="18"/>
      <c r="I12" s="18"/>
      <c r="J12" s="18"/>
      <c r="K12" s="18"/>
      <c r="L12" s="18"/>
      <c r="M12" s="213"/>
      <c r="N12" s="216"/>
      <c r="O12" s="217"/>
      <c r="P12" s="273"/>
      <c r="Q12" s="274"/>
      <c r="R12" s="274"/>
      <c r="S12" s="265"/>
      <c r="T12" s="124"/>
      <c r="U12" s="249"/>
      <c r="V12" s="292"/>
      <c r="W12" s="283"/>
      <c r="X12" s="295"/>
      <c r="Y12" s="249"/>
      <c r="Z12" s="249"/>
      <c r="AA12" s="249"/>
      <c r="AB12" s="249"/>
      <c r="AC12" s="249"/>
      <c r="AD12" s="249"/>
      <c r="AE12" s="249"/>
      <c r="AF12" s="124"/>
      <c r="AG12" s="124"/>
      <c r="AH12" s="124" t="s">
        <v>39</v>
      </c>
      <c r="AI12" s="124"/>
      <c r="AJ12" s="125"/>
      <c r="AK12" s="1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2" customHeight="1">
      <c r="A13" s="8"/>
      <c r="B13" s="155" t="s">
        <v>21</v>
      </c>
      <c r="C13" s="284" t="s">
        <v>20</v>
      </c>
      <c r="D13" s="334" t="s">
        <v>14</v>
      </c>
      <c r="E13" s="334"/>
      <c r="F13" s="334"/>
      <c r="G13" s="334"/>
      <c r="H13" s="334"/>
      <c r="I13" s="334"/>
      <c r="J13" s="334"/>
      <c r="K13" s="334"/>
      <c r="L13" s="334"/>
      <c r="M13" s="335"/>
      <c r="N13" s="268" t="s">
        <v>15</v>
      </c>
      <c r="O13" s="269"/>
      <c r="P13" s="269"/>
      <c r="Q13" s="269"/>
      <c r="R13" s="269"/>
      <c r="S13" s="293"/>
      <c r="T13" s="284" t="s">
        <v>20</v>
      </c>
      <c r="U13" s="333" t="s">
        <v>14</v>
      </c>
      <c r="V13" s="334"/>
      <c r="W13" s="334"/>
      <c r="X13" s="334"/>
      <c r="Y13" s="334"/>
      <c r="Z13" s="334"/>
      <c r="AA13" s="334"/>
      <c r="AB13" s="334"/>
      <c r="AC13" s="334"/>
      <c r="AD13" s="335"/>
      <c r="AE13" s="268" t="s">
        <v>15</v>
      </c>
      <c r="AF13" s="269"/>
      <c r="AG13" s="269"/>
      <c r="AH13" s="269"/>
      <c r="AI13" s="269"/>
      <c r="AJ13" s="270"/>
      <c r="AK13" s="1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7.5" customHeight="1">
      <c r="A14" s="8"/>
      <c r="B14" s="156"/>
      <c r="C14" s="285"/>
      <c r="D14" s="165" t="s">
        <v>191</v>
      </c>
      <c r="E14" s="166"/>
      <c r="F14" s="166"/>
      <c r="G14" s="166"/>
      <c r="H14" s="166"/>
      <c r="I14" s="166"/>
      <c r="J14" s="167"/>
      <c r="K14" s="162" t="s">
        <v>16</v>
      </c>
      <c r="L14" s="163"/>
      <c r="M14" s="164"/>
      <c r="N14" s="266" t="s">
        <v>17</v>
      </c>
      <c r="O14" s="266"/>
      <c r="P14" s="266" t="s">
        <v>18</v>
      </c>
      <c r="Q14" s="266"/>
      <c r="R14" s="266" t="s">
        <v>19</v>
      </c>
      <c r="S14" s="266"/>
      <c r="T14" s="285"/>
      <c r="U14" s="165" t="s">
        <v>191</v>
      </c>
      <c r="V14" s="166"/>
      <c r="W14" s="166"/>
      <c r="X14" s="166"/>
      <c r="Y14" s="166"/>
      <c r="Z14" s="166"/>
      <c r="AA14" s="167"/>
      <c r="AB14" s="162" t="s">
        <v>16</v>
      </c>
      <c r="AC14" s="163"/>
      <c r="AD14" s="164"/>
      <c r="AE14" s="259" t="s">
        <v>17</v>
      </c>
      <c r="AF14" s="279"/>
      <c r="AG14" s="259" t="s">
        <v>18</v>
      </c>
      <c r="AH14" s="279"/>
      <c r="AI14" s="259" t="s">
        <v>19</v>
      </c>
      <c r="AJ14" s="260"/>
      <c r="AK14" s="1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7.5" customHeight="1">
      <c r="A15" s="8"/>
      <c r="B15" s="156"/>
      <c r="C15" s="286"/>
      <c r="D15" s="168"/>
      <c r="E15" s="169"/>
      <c r="F15" s="169"/>
      <c r="G15" s="169"/>
      <c r="H15" s="169"/>
      <c r="I15" s="169"/>
      <c r="J15" s="170"/>
      <c r="K15" s="19" t="s">
        <v>17</v>
      </c>
      <c r="L15" s="19" t="s">
        <v>18</v>
      </c>
      <c r="M15" s="38" t="s">
        <v>19</v>
      </c>
      <c r="N15" s="267"/>
      <c r="O15" s="267"/>
      <c r="P15" s="267"/>
      <c r="Q15" s="267"/>
      <c r="R15" s="267"/>
      <c r="S15" s="267"/>
      <c r="T15" s="286"/>
      <c r="U15" s="168"/>
      <c r="V15" s="169"/>
      <c r="W15" s="169"/>
      <c r="X15" s="169"/>
      <c r="Y15" s="169"/>
      <c r="Z15" s="169"/>
      <c r="AA15" s="170"/>
      <c r="AB15" s="19" t="s">
        <v>17</v>
      </c>
      <c r="AC15" s="19" t="s">
        <v>18</v>
      </c>
      <c r="AD15" s="19" t="s">
        <v>19</v>
      </c>
      <c r="AE15" s="261"/>
      <c r="AF15" s="280"/>
      <c r="AG15" s="261"/>
      <c r="AH15" s="280"/>
      <c r="AI15" s="261"/>
      <c r="AJ15" s="262"/>
      <c r="AK15" s="1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2" customHeight="1">
      <c r="A16" s="8"/>
      <c r="B16" s="156"/>
      <c r="C16" s="202" t="s">
        <v>2</v>
      </c>
      <c r="D16" s="147" t="s">
        <v>100</v>
      </c>
      <c r="E16" s="147"/>
      <c r="F16" s="147"/>
      <c r="G16" s="147"/>
      <c r="H16" s="147"/>
      <c r="I16" s="147"/>
      <c r="J16" s="148"/>
      <c r="K16" s="20" t="str">
        <f>IF(VLOOKUP($AP$4,'入力用シート'!$A$4:$FJ$604,24,FALSE)="","",VLOOKUP($AP$4,'入力用シート'!$A$4:$FJ$604,24,FALSE))</f>
        <v>A</v>
      </c>
      <c r="L16" s="39" t="str">
        <f>IF(VLOOKUP($AP$4,'入力用シート'!$A$4:$FJ$604,61,FALSE)="","",VLOOKUP($AP$4,'入力用シート'!$A$4:$FJ$604,61,FALSE))</f>
        <v>A</v>
      </c>
      <c r="M16" s="39" t="str">
        <f>IF(VLOOKUP($AP$4,'入力用シート'!$A$4:$FJ$604,88,FALSE)="","",VLOOKUP($AP$4,'入力用シート'!$A$4:$FJ$604,88,FALSE))</f>
        <v>A</v>
      </c>
      <c r="N16" s="200">
        <f>IF(VLOOKUP($AP$4,'入力用シート'!$A$4:$FJ$604,115,FALSE)="","",VLOOKUP($AP$4,'入力用シート'!$A$4:$FJ$604,115,FALSE))</f>
        <v>5</v>
      </c>
      <c r="O16" s="51"/>
      <c r="P16" s="50">
        <f>IF(VLOOKUP($AP$4,'入力用シート'!$A$4:$FJ$604,124,FALSE)="","",VLOOKUP($AP$4,'入力用シート'!$A$4:$FJ$604,124,FALSE))</f>
        <v>5</v>
      </c>
      <c r="Q16" s="51"/>
      <c r="R16" s="50">
        <f>IF(VLOOKUP($AP$4,'入力用シート'!$A$4:$FJ$604,133,FALSE)="","",VLOOKUP($AP$4,'入力用シート'!$A$4:$FJ$604,133,FALSE))</f>
        <v>5</v>
      </c>
      <c r="S16" s="51"/>
      <c r="T16" s="202" t="s">
        <v>6</v>
      </c>
      <c r="U16" s="146" t="s">
        <v>100</v>
      </c>
      <c r="V16" s="147"/>
      <c r="W16" s="147"/>
      <c r="X16" s="147"/>
      <c r="Y16" s="147"/>
      <c r="Z16" s="147"/>
      <c r="AA16" s="148"/>
      <c r="AB16" s="20" t="str">
        <f>IF(VLOOKUP($AP$4,'入力用シート'!$A$4:$FJ$604,45,FALSE)="","",VLOOKUP($AP$4,'入力用シート'!$A$4:$FJ$604,45,FALSE))</f>
        <v>A</v>
      </c>
      <c r="AC16" s="39" t="str">
        <f>IF(VLOOKUP($AP$4,'入力用シート'!$A$4:$FJ$604,76,FALSE)="","",VLOOKUP($AP$4,'入力用シート'!$A$4:$FJ$604,76,FALSE))</f>
        <v>A</v>
      </c>
      <c r="AD16" s="39" t="str">
        <f>IF(VLOOKUP($AP$4,'入力用シート'!$A$4:$FJ$604,103,FALSE)="","",VLOOKUP($AP$4,'入力用シート'!$A$4:$FJ$604,103,FALSE))</f>
        <v>A</v>
      </c>
      <c r="AE16" s="50">
        <f>IF(VLOOKUP($AP$4,'入力用シート'!$A$4:$FJ$604,120,FALSE)="","",VLOOKUP($AP$4,'入力用シート'!$A$4:$FJ$604,120,FALSE))</f>
        <v>5</v>
      </c>
      <c r="AF16" s="51"/>
      <c r="AG16" s="50">
        <f>IF(VLOOKUP($AP$4,'入力用シート'!$A$4:$FJ$604,129,FALSE)="","",VLOOKUP($AP$4,'入力用シート'!$A$4:$FJ$604,129,FALSE))</f>
        <v>5</v>
      </c>
      <c r="AH16" s="51"/>
      <c r="AI16" s="50">
        <f>IF(VLOOKUP($AP$4,'入力用シート'!$A$4:$FJ$604,138,FALSE)="","",VLOOKUP($AP$4,'入力用シート'!$A$4:$FJ$604,138,FALSE))</f>
        <v>5</v>
      </c>
      <c r="AJ16" s="104"/>
      <c r="AK16" s="1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2" customHeight="1">
      <c r="A17" s="8"/>
      <c r="B17" s="156"/>
      <c r="C17" s="203"/>
      <c r="D17" s="146" t="s">
        <v>116</v>
      </c>
      <c r="E17" s="147"/>
      <c r="F17" s="147"/>
      <c r="G17" s="147"/>
      <c r="H17" s="147"/>
      <c r="I17" s="147"/>
      <c r="J17" s="148"/>
      <c r="K17" s="20" t="str">
        <f>IF(VLOOKUP($AP$4,'入力用シート'!$A$4:$FJ$604,25,FALSE)="","",VLOOKUP($AP$4,'入力用シート'!$A$4:$FJ$604,25,FALSE))</f>
        <v>A</v>
      </c>
      <c r="L17" s="40" t="str">
        <f>IF(VLOOKUP($AP$4,'入力用シート'!$A$4:$FJ$604,62,FALSE)="","",VLOOKUP($AP$4,'入力用シート'!$A$4:$FJ$604,62,FALSE))</f>
        <v>A</v>
      </c>
      <c r="M17" s="40" t="str">
        <f>IF(VLOOKUP($AP$4,'入力用シート'!$A$4:$FJ$604,89,FALSE)="","",VLOOKUP($AP$4,'入力用シート'!$A$4:$FJ$604,89,FALSE))</f>
        <v>A</v>
      </c>
      <c r="N17" s="201"/>
      <c r="O17" s="53"/>
      <c r="P17" s="52"/>
      <c r="Q17" s="53"/>
      <c r="R17" s="52"/>
      <c r="S17" s="53"/>
      <c r="T17" s="203"/>
      <c r="U17" s="146" t="s">
        <v>108</v>
      </c>
      <c r="V17" s="147"/>
      <c r="W17" s="147"/>
      <c r="X17" s="147"/>
      <c r="Y17" s="147"/>
      <c r="Z17" s="147"/>
      <c r="AA17" s="148"/>
      <c r="AB17" s="20" t="str">
        <f>IF(VLOOKUP($AP$4,'入力用シート'!$A$4:$FJ$604,46,FALSE)="","",VLOOKUP($AP$4,'入力用シート'!$A$4:$FJ$604,46,FALSE))</f>
        <v>A</v>
      </c>
      <c r="AC17" s="40" t="str">
        <f>IF(VLOOKUP($AP$4,'入力用シート'!$A$4:$FJ$604,77,FALSE)="","",VLOOKUP($AP$4,'入力用シート'!$A$4:$FJ$604,77,FALSE))</f>
        <v>A</v>
      </c>
      <c r="AD17" s="40" t="str">
        <f>IF(VLOOKUP($AP$4,'入力用シート'!$A$4:$FJ$604,104,FALSE)="","",VLOOKUP($AP$4,'入力用シート'!$A$4:$FJ$604,104,FALSE))</f>
        <v>A</v>
      </c>
      <c r="AE17" s="52"/>
      <c r="AF17" s="53"/>
      <c r="AG17" s="52"/>
      <c r="AH17" s="53"/>
      <c r="AI17" s="52"/>
      <c r="AJ17" s="105"/>
      <c r="AK17" s="1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12" customHeight="1">
      <c r="A18" s="8"/>
      <c r="B18" s="156"/>
      <c r="C18" s="203"/>
      <c r="D18" s="146" t="s">
        <v>94</v>
      </c>
      <c r="E18" s="147"/>
      <c r="F18" s="147"/>
      <c r="G18" s="147"/>
      <c r="H18" s="147"/>
      <c r="I18" s="147"/>
      <c r="J18" s="148"/>
      <c r="K18" s="20" t="str">
        <f>IF(VLOOKUP($AP$4,'入力用シート'!$A$4:$FJ$604,26,FALSE)="","",VLOOKUP($AP$4,'入力用シート'!$A$4:$FJ$604,26,FALSE))</f>
        <v>A</v>
      </c>
      <c r="L18" s="41" t="str">
        <f>IF(VLOOKUP($AP$4,'入力用シート'!$A$4:$FJ$604,63,FALSE)="","",VLOOKUP($AP$4,'入力用シート'!$A$4:$FJ$604,63,FALSE))</f>
        <v>A</v>
      </c>
      <c r="M18" s="41" t="str">
        <f>IF(VLOOKUP($AP$4,'入力用シート'!$A$4:$FJ$604,90,FALSE)="","",VLOOKUP($AP$4,'入力用シート'!$A$4:$FJ$604,90,FALSE))</f>
        <v>A</v>
      </c>
      <c r="N18" s="201"/>
      <c r="O18" s="53"/>
      <c r="P18" s="52"/>
      <c r="Q18" s="53"/>
      <c r="R18" s="52"/>
      <c r="S18" s="53"/>
      <c r="T18" s="203"/>
      <c r="U18" s="146" t="s">
        <v>109</v>
      </c>
      <c r="V18" s="147"/>
      <c r="W18" s="147"/>
      <c r="X18" s="147"/>
      <c r="Y18" s="147"/>
      <c r="Z18" s="147"/>
      <c r="AA18" s="148"/>
      <c r="AB18" s="20" t="str">
        <f>IF(VLOOKUP($AP$4,'入力用シート'!$A$4:$FJ$604,47,FALSE)="","",VLOOKUP($AP$4,'入力用シート'!$A$4:$FJ$604,47,FALSE))</f>
        <v>A</v>
      </c>
      <c r="AC18" s="41" t="str">
        <f>IF(VLOOKUP($AP$4,'入力用シート'!$A$4:$FJ$604,78,FALSE)="","",VLOOKUP($AP$4,'入力用シート'!$A$4:$FJ$604,78,FALSE))</f>
        <v>A</v>
      </c>
      <c r="AD18" s="41" t="str">
        <f>IF(VLOOKUP($AP$4,'入力用シート'!$A$4:$FJ$604,105,FALSE)="","",VLOOKUP($AP$4,'入力用シート'!$A$4:$FJ$604,105,FALSE))</f>
        <v>A</v>
      </c>
      <c r="AE18" s="52"/>
      <c r="AF18" s="53"/>
      <c r="AG18" s="52"/>
      <c r="AH18" s="53"/>
      <c r="AI18" s="52"/>
      <c r="AJ18" s="105"/>
      <c r="AK18" s="1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2" customHeight="1">
      <c r="A19" s="8"/>
      <c r="B19" s="156"/>
      <c r="C19" s="203"/>
      <c r="D19" s="152" t="s">
        <v>1</v>
      </c>
      <c r="E19" s="153"/>
      <c r="F19" s="153"/>
      <c r="G19" s="153"/>
      <c r="H19" s="153"/>
      <c r="I19" s="153"/>
      <c r="J19" s="154"/>
      <c r="K19" s="20" t="str">
        <f>IF(VLOOKUP($AP$4,'入力用シート'!$A$4:$FJ$604,27,FALSE)="","",VLOOKUP($AP$4,'入力用シート'!$A$4:$FJ$604,27,FALSE))</f>
        <v>A</v>
      </c>
      <c r="L19" s="42"/>
      <c r="M19" s="42"/>
      <c r="N19" s="52"/>
      <c r="O19" s="53"/>
      <c r="P19" s="52"/>
      <c r="Q19" s="53"/>
      <c r="R19" s="52"/>
      <c r="S19" s="53"/>
      <c r="T19" s="203"/>
      <c r="U19" s="152" t="s">
        <v>7</v>
      </c>
      <c r="V19" s="153"/>
      <c r="W19" s="153"/>
      <c r="X19" s="153"/>
      <c r="Y19" s="153"/>
      <c r="Z19" s="153"/>
      <c r="AA19" s="154"/>
      <c r="AB19" s="20" t="str">
        <f>IF(VLOOKUP($AP$4,'入力用シート'!$A$4:$FJ$604,48,FALSE)="","",VLOOKUP($AP$4,'入力用シート'!$A$4:$FJ$604,48,FALSE))</f>
        <v>A</v>
      </c>
      <c r="AC19" s="42"/>
      <c r="AD19" s="42"/>
      <c r="AE19" s="52"/>
      <c r="AF19" s="53"/>
      <c r="AG19" s="52"/>
      <c r="AH19" s="53"/>
      <c r="AI19" s="52"/>
      <c r="AJ19" s="105"/>
      <c r="AK19" s="1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2" customHeight="1">
      <c r="A20" s="8"/>
      <c r="B20" s="156"/>
      <c r="C20" s="204"/>
      <c r="D20" s="152" t="s">
        <v>95</v>
      </c>
      <c r="E20" s="153"/>
      <c r="F20" s="153"/>
      <c r="G20" s="153"/>
      <c r="H20" s="153"/>
      <c r="I20" s="153"/>
      <c r="J20" s="154"/>
      <c r="K20" s="20" t="str">
        <f>IF(VLOOKUP($AP$4,'入力用シート'!$A$4:$FJ$604,28,FALSE)="","",VLOOKUP($AP$4,'入力用シート'!$A$4:$FJ$604,28,FALSE))</f>
        <v>A</v>
      </c>
      <c r="L20" s="43"/>
      <c r="M20" s="43"/>
      <c r="N20" s="54"/>
      <c r="O20" s="55"/>
      <c r="P20" s="54"/>
      <c r="Q20" s="55"/>
      <c r="R20" s="54"/>
      <c r="S20" s="55"/>
      <c r="T20" s="204"/>
      <c r="U20" s="336"/>
      <c r="V20" s="337"/>
      <c r="W20" s="337"/>
      <c r="X20" s="337"/>
      <c r="Y20" s="337"/>
      <c r="Z20" s="337"/>
      <c r="AA20" s="338"/>
      <c r="AB20" s="21"/>
      <c r="AC20" s="21"/>
      <c r="AD20" s="21"/>
      <c r="AE20" s="54"/>
      <c r="AF20" s="55"/>
      <c r="AG20" s="54"/>
      <c r="AH20" s="55"/>
      <c r="AI20" s="54"/>
      <c r="AJ20" s="106"/>
      <c r="AK20" s="1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2" customHeight="1">
      <c r="A21" s="8"/>
      <c r="B21" s="156"/>
      <c r="C21" s="324" t="s">
        <v>3</v>
      </c>
      <c r="D21" s="146" t="s">
        <v>100</v>
      </c>
      <c r="E21" s="147"/>
      <c r="F21" s="147"/>
      <c r="G21" s="147"/>
      <c r="H21" s="147"/>
      <c r="I21" s="147"/>
      <c r="J21" s="148"/>
      <c r="K21" s="20" t="str">
        <f>IF(VLOOKUP($AP$4,'入力用シート'!$A$4:$FJ$604,29,FALSE)="","",VLOOKUP($AP$4,'入力用シート'!$A$4:$FJ$604,29,FALSE))</f>
        <v>A</v>
      </c>
      <c r="L21" s="39" t="str">
        <f>IF(VLOOKUP($AP$4,'入力用シート'!$A$4:$FJ$604,64,FALSE)="","",VLOOKUP($AP$4,'入力用シート'!$A$4:$FJ$604,64,FALSE))</f>
        <v>A</v>
      </c>
      <c r="M21" s="39" t="str">
        <f>IF(VLOOKUP($AP$4,'入力用シート'!$A$4:$FJ$604,91,FALSE)="","",VLOOKUP($AP$4,'入力用シート'!$A$4:$FJ$604,91,FALSE))</f>
        <v>A</v>
      </c>
      <c r="N21" s="50">
        <f>IF(VLOOKUP($AP$4,'入力用シート'!$A$4:$FJ$604,116,FALSE)="","",VLOOKUP($AP$4,'入力用シート'!$A$4:$FJ$604,116,FALSE))</f>
        <v>5</v>
      </c>
      <c r="O21" s="51"/>
      <c r="P21" s="50">
        <f>IF(VLOOKUP($AP$4,'入力用シート'!$A$4:$FJ$604,125,FALSE)="","",VLOOKUP($AP$4,'入力用シート'!$A$4:$FJ$604,125,FALSE))</f>
        <v>5</v>
      </c>
      <c r="Q21" s="51"/>
      <c r="R21" s="50">
        <f>IF(VLOOKUP($AP$4,'入力用シート'!$A$4:$FJ$604,134,FALSE)="","",VLOOKUP($AP$4,'入力用シート'!$A$4:$FJ$604,134,FALSE))</f>
        <v>5</v>
      </c>
      <c r="S21" s="51"/>
      <c r="T21" s="202" t="s">
        <v>8</v>
      </c>
      <c r="U21" s="146" t="s">
        <v>100</v>
      </c>
      <c r="V21" s="147"/>
      <c r="W21" s="147"/>
      <c r="X21" s="147"/>
      <c r="Y21" s="147"/>
      <c r="Z21" s="147"/>
      <c r="AA21" s="148"/>
      <c r="AB21" s="20" t="str">
        <f>IF(VLOOKUP($AP$4,'入力用シート'!$A$4:$FJ$604,49,FALSE)="","",VLOOKUP($AP$4,'入力用シート'!$A$4:$FJ$604,49,FALSE))</f>
        <v>A</v>
      </c>
      <c r="AC21" s="39" t="str">
        <f>IF(VLOOKUP($AP$4,'入力用シート'!$A$4:$FJ$604,79,FALSE)="","",VLOOKUP($AP$4,'入力用シート'!$A$4:$FJ$604,79,FALSE))</f>
        <v>A</v>
      </c>
      <c r="AD21" s="39" t="str">
        <f>IF(VLOOKUP($AP$4,'入力用シート'!$A$4:$FJ$604,106,FALSE)="","",VLOOKUP($AP$4,'入力用シート'!$A$4:$FJ$604,106,FALSE))</f>
        <v>A</v>
      </c>
      <c r="AE21" s="50">
        <f>IF(VLOOKUP($AP$4,'入力用シート'!$A$4:$FJ$604,121,FALSE)="","",VLOOKUP($AP$4,'入力用シート'!$A$4:$FJ$604,121,FALSE))</f>
        <v>5</v>
      </c>
      <c r="AF21" s="51"/>
      <c r="AG21" s="50">
        <f>IF(VLOOKUP($AP$4,'入力用シート'!$A$4:$FJ$604,130,FALSE)="","",VLOOKUP($AP$4,'入力用シート'!$A$4:$FJ$604,130,FALSE))</f>
        <v>5</v>
      </c>
      <c r="AH21" s="51"/>
      <c r="AI21" s="50">
        <f>IF(VLOOKUP($AP$4,'入力用シート'!$A$4:$FJ$604,139,FALSE)="","",VLOOKUP($AP$4,'入力用シート'!$A$4:$FJ$604,139,FALSE))</f>
        <v>5</v>
      </c>
      <c r="AJ21" s="104"/>
      <c r="AK21" s="1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2" customHeight="1">
      <c r="A22" s="8"/>
      <c r="B22" s="156"/>
      <c r="C22" s="325"/>
      <c r="D22" s="149" t="s">
        <v>101</v>
      </c>
      <c r="E22" s="150"/>
      <c r="F22" s="150"/>
      <c r="G22" s="150"/>
      <c r="H22" s="150"/>
      <c r="I22" s="150"/>
      <c r="J22" s="151"/>
      <c r="K22" s="20" t="str">
        <f>IF(VLOOKUP($AP$4,'入力用シート'!$A$4:$FJ$604,30,FALSE)="","",VLOOKUP($AP$4,'入力用シート'!$A$4:$FJ$604,30,FALSE))</f>
        <v>A</v>
      </c>
      <c r="L22" s="40" t="str">
        <f>IF(VLOOKUP($AP$4,'入力用シート'!$A$4:$FJ$604,65,FALSE)="","",VLOOKUP($AP$4,'入力用シート'!$A$4:$FJ$604,65,FALSE))</f>
        <v>A</v>
      </c>
      <c r="M22" s="40" t="str">
        <f>IF(VLOOKUP($AP$4,'入力用シート'!$A$4:$FJ$604,92,FALSE)="","",VLOOKUP($AP$4,'入力用シート'!$A$4:$FJ$604,92,FALSE))</f>
        <v>A</v>
      </c>
      <c r="N22" s="52"/>
      <c r="O22" s="53"/>
      <c r="P22" s="52"/>
      <c r="Q22" s="53"/>
      <c r="R22" s="52"/>
      <c r="S22" s="53"/>
      <c r="T22" s="203"/>
      <c r="U22" s="146" t="s">
        <v>110</v>
      </c>
      <c r="V22" s="147"/>
      <c r="W22" s="147"/>
      <c r="X22" s="147"/>
      <c r="Y22" s="147"/>
      <c r="Z22" s="147"/>
      <c r="AA22" s="148"/>
      <c r="AB22" s="20" t="str">
        <f>IF(VLOOKUP($AP$4,'入力用シート'!$A$4:$FJ$604,50,FALSE)="","",VLOOKUP($AP$4,'入力用シート'!$A$4:$FJ$604,50,FALSE))</f>
        <v>A</v>
      </c>
      <c r="AC22" s="40" t="str">
        <f>IF(VLOOKUP($AP$4,'入力用シート'!$A$4:$FJ$604,80,FALSE)="","",VLOOKUP($AP$4,'入力用シート'!$A$4:$FJ$604,80,FALSE))</f>
        <v>A</v>
      </c>
      <c r="AD22" s="40" t="str">
        <f>IF(VLOOKUP($AP$4,'入力用シート'!$A$4:$FJ$604,107,FALSE)="","",VLOOKUP($AP$4,'入力用シート'!$A$4:$FJ$604,107,FALSE))</f>
        <v>A</v>
      </c>
      <c r="AE22" s="52"/>
      <c r="AF22" s="53"/>
      <c r="AG22" s="52"/>
      <c r="AH22" s="53"/>
      <c r="AI22" s="52"/>
      <c r="AJ22" s="105"/>
      <c r="AK22" s="1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2" customHeight="1">
      <c r="A23" s="8"/>
      <c r="B23" s="156"/>
      <c r="C23" s="325"/>
      <c r="D23" s="146" t="s">
        <v>102</v>
      </c>
      <c r="E23" s="147"/>
      <c r="F23" s="147"/>
      <c r="G23" s="147"/>
      <c r="H23" s="147"/>
      <c r="I23" s="147"/>
      <c r="J23" s="148"/>
      <c r="K23" s="20" t="str">
        <f>IF(VLOOKUP($AP$4,'入力用シート'!$A$4:$FJ$604,31,FALSE)="","",VLOOKUP($AP$4,'入力用シート'!$A$4:$FJ$604,31,FALSE))</f>
        <v>A</v>
      </c>
      <c r="L23" s="41" t="str">
        <f>IF(VLOOKUP($AP$4,'入力用シート'!$A$4:$FJ$604,66,FALSE)="","",VLOOKUP($AP$4,'入力用シート'!$A$4:$FJ$604,66,FALSE))</f>
        <v>A</v>
      </c>
      <c r="M23" s="41" t="str">
        <f>IF(VLOOKUP($AP$4,'入力用シート'!$A$4:$FJ$604,93,FALSE)="","",VLOOKUP($AP$4,'入力用シート'!$A$4:$FJ$604,93,FALSE))</f>
        <v>A</v>
      </c>
      <c r="N23" s="52"/>
      <c r="O23" s="53"/>
      <c r="P23" s="52"/>
      <c r="Q23" s="53"/>
      <c r="R23" s="52"/>
      <c r="S23" s="53"/>
      <c r="T23" s="203"/>
      <c r="U23" s="146" t="s">
        <v>111</v>
      </c>
      <c r="V23" s="147"/>
      <c r="W23" s="147"/>
      <c r="X23" s="147"/>
      <c r="Y23" s="147"/>
      <c r="Z23" s="147"/>
      <c r="AA23" s="148"/>
      <c r="AB23" s="20" t="str">
        <f>IF(VLOOKUP($AP$4,'入力用シート'!$A$4:$FJ$604,51,FALSE)="","",VLOOKUP($AP$4,'入力用シート'!$A$4:$FJ$604,51,FALSE))</f>
        <v>A</v>
      </c>
      <c r="AC23" s="41" t="str">
        <f>IF(VLOOKUP($AP$4,'入力用シート'!$A$4:$FJ$604,81,FALSE)="","",VLOOKUP($AP$4,'入力用シート'!$A$4:$FJ$604,81,FALSE))</f>
        <v>A</v>
      </c>
      <c r="AD23" s="41" t="str">
        <f>IF(VLOOKUP($AP$4,'入力用シート'!$A$4:$FJ$604,108,FALSE)="","",VLOOKUP($AP$4,'入力用シート'!$A$4:$FJ$604,108,FALSE))</f>
        <v>A</v>
      </c>
      <c r="AE23" s="52"/>
      <c r="AF23" s="53"/>
      <c r="AG23" s="52"/>
      <c r="AH23" s="53"/>
      <c r="AI23" s="52"/>
      <c r="AJ23" s="105"/>
      <c r="AK23" s="1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2" customHeight="1">
      <c r="A24" s="8"/>
      <c r="B24" s="156"/>
      <c r="C24" s="326"/>
      <c r="D24" s="152" t="s">
        <v>97</v>
      </c>
      <c r="E24" s="153"/>
      <c r="F24" s="153"/>
      <c r="G24" s="153"/>
      <c r="H24" s="153"/>
      <c r="I24" s="153"/>
      <c r="J24" s="154"/>
      <c r="K24" s="20" t="str">
        <f>IF(VLOOKUP($AP$4,'入力用シート'!$A$4:$FJ$604,32,FALSE)="","",VLOOKUP($AP$4,'入力用シート'!$A$4:$FJ$604,32,FALSE))</f>
        <v>A</v>
      </c>
      <c r="L24" s="42"/>
      <c r="M24" s="42"/>
      <c r="N24" s="54"/>
      <c r="O24" s="55"/>
      <c r="P24" s="54"/>
      <c r="Q24" s="55"/>
      <c r="R24" s="54"/>
      <c r="S24" s="55"/>
      <c r="T24" s="204"/>
      <c r="U24" s="152" t="s">
        <v>7</v>
      </c>
      <c r="V24" s="153"/>
      <c r="W24" s="153"/>
      <c r="X24" s="153"/>
      <c r="Y24" s="153"/>
      <c r="Z24" s="153"/>
      <c r="AA24" s="154"/>
      <c r="AB24" s="20" t="str">
        <f>IF(VLOOKUP($AP$4,'入力用シート'!$A$4:$FJ$604,52,FALSE)="","",VLOOKUP($AP$4,'入力用シート'!$A$4:$FJ$604,52,FALSE))</f>
        <v>A</v>
      </c>
      <c r="AC24" s="42"/>
      <c r="AD24" s="42"/>
      <c r="AE24" s="54"/>
      <c r="AF24" s="55"/>
      <c r="AG24" s="54"/>
      <c r="AH24" s="55"/>
      <c r="AI24" s="54"/>
      <c r="AJ24" s="106"/>
      <c r="AK24" s="1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2" customHeight="1">
      <c r="A25" s="8"/>
      <c r="B25" s="156"/>
      <c r="C25" s="324" t="s">
        <v>4</v>
      </c>
      <c r="D25" s="146" t="s">
        <v>100</v>
      </c>
      <c r="E25" s="147"/>
      <c r="F25" s="147"/>
      <c r="G25" s="147"/>
      <c r="H25" s="147"/>
      <c r="I25" s="147"/>
      <c r="J25" s="148"/>
      <c r="K25" s="20" t="str">
        <f>IF(VLOOKUP($AP$4,'入力用シート'!$A$4:$FJ$604,33,FALSE)="","",VLOOKUP($AP$4,'入力用シート'!$A$4:$FJ$604,33,FALSE))</f>
        <v>A</v>
      </c>
      <c r="L25" s="39" t="str">
        <f>IF(VLOOKUP($AP$4,'入力用シート'!$A$4:$FJ$604,67,FALSE)="","",VLOOKUP($AP$4,'入力用シート'!$A$4:$FJ$604,67,FALSE))</f>
        <v>A</v>
      </c>
      <c r="M25" s="39" t="str">
        <f>IF(VLOOKUP($AP$4,'入力用シート'!$A$4:$FJ$604,94,FALSE)="","",VLOOKUP($AP$4,'入力用シート'!$A$4:$FJ$604,94,FALSE))</f>
        <v>A</v>
      </c>
      <c r="N25" s="50">
        <f>IF(VLOOKUP($AP$4,'入力用シート'!$A$4:$FJ$604,117,FALSE)="","",VLOOKUP($AP$4,'入力用シート'!$A$4:$FJ$604,117,FALSE))</f>
        <v>5</v>
      </c>
      <c r="O25" s="51"/>
      <c r="P25" s="50">
        <f>IF(VLOOKUP($AP$4,'入力用シート'!$A$4:$FJ$604,126,FALSE)="","",VLOOKUP($AP$4,'入力用シート'!$A$4:$FJ$604,126,FALSE))</f>
        <v>5</v>
      </c>
      <c r="Q25" s="51"/>
      <c r="R25" s="50">
        <f>IF(VLOOKUP($AP$4,'入力用シート'!$A$4:$FJ$604,135,FALSE)="","",VLOOKUP($AP$4,'入力用シート'!$A$4:$FJ$604,135,FALSE))</f>
        <v>5</v>
      </c>
      <c r="S25" s="51"/>
      <c r="T25" s="202" t="s">
        <v>11</v>
      </c>
      <c r="U25" s="146" t="s">
        <v>100</v>
      </c>
      <c r="V25" s="147"/>
      <c r="W25" s="147"/>
      <c r="X25" s="147"/>
      <c r="Y25" s="147"/>
      <c r="Z25" s="147"/>
      <c r="AA25" s="148"/>
      <c r="AB25" s="20" t="str">
        <f>IF(VLOOKUP($AP$4,'入力用シート'!$A$4:$FJ$604,53,FALSE)="","",VLOOKUP($AP$4,'入力用シート'!$A$4:$FJ$604,53,FALSE))</f>
        <v>A</v>
      </c>
      <c r="AC25" s="39" t="str">
        <f>IF(VLOOKUP($AP$4,'入力用シート'!$A$4:$FJ$604,82,FALSE)="","",VLOOKUP($AP$4,'入力用シート'!$A$4:$FJ$604,82,FALSE))</f>
        <v>A</v>
      </c>
      <c r="AD25" s="39" t="str">
        <f>IF(VLOOKUP($AP$4,'入力用シート'!$A$4:$FJ$604,109,FALSE)="","",VLOOKUP($AP$4,'入力用シート'!$A$4:$FJ$604,109,FALSE))</f>
        <v>A</v>
      </c>
      <c r="AE25" s="50">
        <f>IF(VLOOKUP($AP$4,'入力用シート'!$A$4:$FJ$604,122,FALSE)="","",VLOOKUP($AP$4,'入力用シート'!$A$4:$FJ$604,122,FALSE))</f>
        <v>5</v>
      </c>
      <c r="AF25" s="51"/>
      <c r="AG25" s="50">
        <f>IF(VLOOKUP($AP$4,'入力用シート'!$A$4:$FJ$604,131,FALSE)="","",VLOOKUP($AP$4,'入力用シート'!$A$4:$FJ$604,131,FALSE))</f>
        <v>5</v>
      </c>
      <c r="AH25" s="51"/>
      <c r="AI25" s="50">
        <f>IF(VLOOKUP($AP$4,'入力用シート'!$A$4:$FJ$604,140,FALSE)="","",VLOOKUP($AP$4,'入力用シート'!$A$4:$FJ$604,140,FALSE))</f>
        <v>5</v>
      </c>
      <c r="AJ25" s="104"/>
      <c r="AK25" s="1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12" customHeight="1">
      <c r="A26" s="8"/>
      <c r="B26" s="156"/>
      <c r="C26" s="325"/>
      <c r="D26" s="171" t="s">
        <v>103</v>
      </c>
      <c r="E26" s="172"/>
      <c r="F26" s="172"/>
      <c r="G26" s="172"/>
      <c r="H26" s="172"/>
      <c r="I26" s="172"/>
      <c r="J26" s="173"/>
      <c r="K26" s="20" t="str">
        <f>IF(VLOOKUP($AP$4,'入力用シート'!$A$4:$FJ$604,34,FALSE)="","",VLOOKUP($AP$4,'入力用シート'!$A$4:$FJ$604,34,FALSE))</f>
        <v>A</v>
      </c>
      <c r="L26" s="40" t="str">
        <f>IF(VLOOKUP($AP$4,'入力用シート'!$A$4:$FJ$604,68,FALSE)="","",VLOOKUP($AP$4,'入力用シート'!$A$4:$FJ$604,68,FALSE))</f>
        <v>A</v>
      </c>
      <c r="M26" s="40" t="str">
        <f>IF(VLOOKUP($AP$4,'入力用シート'!$A$4:$FJ$604,95,FALSE)="","",VLOOKUP($AP$4,'入力用シート'!$A$4:$FJ$604,95,FALSE))</f>
        <v>A</v>
      </c>
      <c r="N26" s="52"/>
      <c r="O26" s="53"/>
      <c r="P26" s="52"/>
      <c r="Q26" s="53"/>
      <c r="R26" s="52"/>
      <c r="S26" s="53"/>
      <c r="T26" s="203"/>
      <c r="U26" s="146" t="s">
        <v>112</v>
      </c>
      <c r="V26" s="147"/>
      <c r="W26" s="147"/>
      <c r="X26" s="147"/>
      <c r="Y26" s="147"/>
      <c r="Z26" s="147"/>
      <c r="AA26" s="148"/>
      <c r="AB26" s="20" t="str">
        <f>IF(VLOOKUP($AP$4,'入力用シート'!$A$4:$FJ$604,54,FALSE)="","",VLOOKUP($AP$4,'入力用シート'!$A$4:$FJ$604,54,FALSE))</f>
        <v>A</v>
      </c>
      <c r="AC26" s="40" t="str">
        <f>IF(VLOOKUP($AP$4,'入力用シート'!$A$4:$FJ$604,83,FALSE)="","",VLOOKUP($AP$4,'入力用シート'!$A$4:$FJ$604,83,FALSE))</f>
        <v>A</v>
      </c>
      <c r="AD26" s="40" t="str">
        <f>IF(VLOOKUP($AP$4,'入力用シート'!$A$4:$FJ$604,110,FALSE)="","",VLOOKUP($AP$4,'入力用シート'!$A$4:$FJ$604,110,FALSE))</f>
        <v>A</v>
      </c>
      <c r="AE26" s="52"/>
      <c r="AF26" s="53"/>
      <c r="AG26" s="52"/>
      <c r="AH26" s="53"/>
      <c r="AI26" s="52"/>
      <c r="AJ26" s="105"/>
      <c r="AK26" s="1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12" customHeight="1">
      <c r="A27" s="8"/>
      <c r="B27" s="156"/>
      <c r="C27" s="325"/>
      <c r="D27" s="146" t="s">
        <v>102</v>
      </c>
      <c r="E27" s="147"/>
      <c r="F27" s="147"/>
      <c r="G27" s="147"/>
      <c r="H27" s="147"/>
      <c r="I27" s="147"/>
      <c r="J27" s="148"/>
      <c r="K27" s="20" t="str">
        <f>IF(VLOOKUP($AP$4,'入力用シート'!$A$4:$FJ$604,35,FALSE)="","",VLOOKUP($AP$4,'入力用シート'!$A$4:$FJ$604,35,FALSE))</f>
        <v>A</v>
      </c>
      <c r="L27" s="41" t="str">
        <f>IF(VLOOKUP($AP$4,'入力用シート'!$A$4:$FJ$604,69,FALSE)="","",VLOOKUP($AP$4,'入力用シート'!$A$4:$FJ$604,69,FALSE))</f>
        <v>A</v>
      </c>
      <c r="M27" s="41" t="str">
        <f>IF(VLOOKUP($AP$4,'入力用シート'!$A$4:$FJ$604,96,FALSE)="","",VLOOKUP($AP$4,'入力用シート'!$A$4:$FJ$604,96,FALSE))</f>
        <v>A</v>
      </c>
      <c r="N27" s="52"/>
      <c r="O27" s="53"/>
      <c r="P27" s="52"/>
      <c r="Q27" s="53"/>
      <c r="R27" s="52"/>
      <c r="S27" s="53"/>
      <c r="T27" s="203"/>
      <c r="U27" s="146" t="s">
        <v>113</v>
      </c>
      <c r="V27" s="147"/>
      <c r="W27" s="147"/>
      <c r="X27" s="147"/>
      <c r="Y27" s="147"/>
      <c r="Z27" s="147"/>
      <c r="AA27" s="148"/>
      <c r="AB27" s="20" t="str">
        <f>IF(VLOOKUP($AP$4,'入力用シート'!$A$4:$FJ$604,55,FALSE)="","",VLOOKUP($AP$4,'入力用シート'!$A$4:$FJ$604,55,FALSE))</f>
        <v>A</v>
      </c>
      <c r="AC27" s="41" t="str">
        <f>IF(VLOOKUP($AP$4,'入力用シート'!$A$4:$FJ$604,84,FALSE)="","",VLOOKUP($AP$4,'入力用シート'!$A$4:$FJ$604,84,FALSE))</f>
        <v>A</v>
      </c>
      <c r="AD27" s="41" t="str">
        <f>IF(VLOOKUP($AP$4,'入力用シート'!$A$4:$FJ$604,111,FALSE)="","",VLOOKUP($AP$4,'入力用シート'!$A$4:$FJ$604,111,FALSE))</f>
        <v>A</v>
      </c>
      <c r="AE27" s="52"/>
      <c r="AF27" s="53"/>
      <c r="AG27" s="52"/>
      <c r="AH27" s="53"/>
      <c r="AI27" s="52"/>
      <c r="AJ27" s="105"/>
      <c r="AK27" s="1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12" customHeight="1">
      <c r="A28" s="8"/>
      <c r="B28" s="156"/>
      <c r="C28" s="326"/>
      <c r="D28" s="152" t="s">
        <v>97</v>
      </c>
      <c r="E28" s="153"/>
      <c r="F28" s="153"/>
      <c r="G28" s="153"/>
      <c r="H28" s="153"/>
      <c r="I28" s="153"/>
      <c r="J28" s="154"/>
      <c r="K28" s="20" t="str">
        <f>IF(VLOOKUP($AP$4,'入力用シート'!$A$4:$FJ$604,36,FALSE)="","",VLOOKUP($AP$4,'入力用シート'!$A$4:$FJ$604,36,FALSE))</f>
        <v>A</v>
      </c>
      <c r="L28" s="42"/>
      <c r="M28" s="42"/>
      <c r="N28" s="54"/>
      <c r="O28" s="55"/>
      <c r="P28" s="54"/>
      <c r="Q28" s="55"/>
      <c r="R28" s="54"/>
      <c r="S28" s="55"/>
      <c r="T28" s="204"/>
      <c r="U28" s="152" t="s">
        <v>97</v>
      </c>
      <c r="V28" s="153"/>
      <c r="W28" s="153"/>
      <c r="X28" s="153"/>
      <c r="Y28" s="153"/>
      <c r="Z28" s="153"/>
      <c r="AA28" s="154"/>
      <c r="AB28" s="20" t="str">
        <f>IF(VLOOKUP($AP$4,'入力用シート'!$A$4:$FJ$604,56,FALSE)="","",VLOOKUP($AP$4,'入力用シート'!$A$4:$FJ$604,56,FALSE))</f>
        <v>A</v>
      </c>
      <c r="AC28" s="42"/>
      <c r="AD28" s="42"/>
      <c r="AE28" s="54"/>
      <c r="AF28" s="55"/>
      <c r="AG28" s="54"/>
      <c r="AH28" s="55"/>
      <c r="AI28" s="54"/>
      <c r="AJ28" s="106"/>
      <c r="AK28" s="1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12" customHeight="1">
      <c r="A29" s="8"/>
      <c r="B29" s="156"/>
      <c r="C29" s="324" t="s">
        <v>5</v>
      </c>
      <c r="D29" s="146" t="s">
        <v>100</v>
      </c>
      <c r="E29" s="147"/>
      <c r="F29" s="147"/>
      <c r="G29" s="147"/>
      <c r="H29" s="147"/>
      <c r="I29" s="147"/>
      <c r="J29" s="148"/>
      <c r="K29" s="20" t="str">
        <f>IF(VLOOKUP($AP$4,'入力用シート'!$A$4:$FJ$604,37,FALSE)="","",VLOOKUP($AP$4,'入力用シート'!$A$4:$FJ$604,37,FALSE))</f>
        <v>A</v>
      </c>
      <c r="L29" s="39" t="str">
        <f>IF(VLOOKUP($AP$4,'入力用シート'!$A$4:$FJ$604,70,FALSE)="","",VLOOKUP($AP$4,'入力用シート'!$A$4:$FJ$604,70,FALSE))</f>
        <v>A</v>
      </c>
      <c r="M29" s="39" t="str">
        <f>IF(VLOOKUP($AP$4,'入力用シート'!$A$4:$FJ$604,97,FALSE)="","",VLOOKUP($AP$4,'入力用シート'!$A$4:$FJ$604,97,FALSE))</f>
        <v>A</v>
      </c>
      <c r="N29" s="50">
        <f>IF(VLOOKUP($AP$4,'入力用シート'!$A$4:$FJ$604,118,FALSE)="","",VLOOKUP($AP$4,'入力用シート'!$A$4:$FJ$604,118,FALSE))</f>
        <v>5</v>
      </c>
      <c r="O29" s="51"/>
      <c r="P29" s="50">
        <f>IF(VLOOKUP($AP$4,'入力用シート'!$A$4:$FJ$604,127,FALSE)="","",VLOOKUP($AP$4,'入力用シート'!$A$4:$FJ$604,127,FALSE))</f>
        <v>5</v>
      </c>
      <c r="Q29" s="51"/>
      <c r="R29" s="50">
        <f>IF(VLOOKUP($AP$4,'入力用シート'!$A$4:$FJ$604,136,FALSE)="","",VLOOKUP($AP$4,'入力用シート'!$A$4:$FJ$604,136,FALSE))</f>
        <v>5</v>
      </c>
      <c r="S29" s="51"/>
      <c r="T29" s="330" t="s">
        <v>107</v>
      </c>
      <c r="U29" s="146" t="s">
        <v>100</v>
      </c>
      <c r="V29" s="147"/>
      <c r="W29" s="147"/>
      <c r="X29" s="147"/>
      <c r="Y29" s="147"/>
      <c r="Z29" s="147"/>
      <c r="AA29" s="148"/>
      <c r="AB29" s="20" t="str">
        <f>IF(VLOOKUP($AP$4,'入力用シート'!$A$4:$FJ$604,57,FALSE)="","",VLOOKUP($AP$4,'入力用シート'!$A$4:$FJ$604,57,FALSE))</f>
        <v>A</v>
      </c>
      <c r="AC29" s="39" t="str">
        <f>IF(VLOOKUP($AP$4,'入力用シート'!$A$4:$FJ$604,85,FALSE)="","",VLOOKUP($AP$4,'入力用シート'!$A$4:$FJ$604,85,FALSE))</f>
        <v>A</v>
      </c>
      <c r="AD29" s="39" t="str">
        <f>IF(VLOOKUP($AP$4,'入力用シート'!$A$4:$FJ$604,112,FALSE)="","",VLOOKUP($AP$4,'入力用シート'!$A$4:$FJ$604,112,FALSE))</f>
        <v>A</v>
      </c>
      <c r="AE29" s="50">
        <f>IF(VLOOKUP($AP$4,'入力用シート'!$A$4:$FJ$604,123,FALSE)="","",VLOOKUP($AP$4,'入力用シート'!$A$4:$FJ$604,123,FALSE))</f>
        <v>5</v>
      </c>
      <c r="AF29" s="51"/>
      <c r="AG29" s="50">
        <f>IF(VLOOKUP($AP$4,'入力用シート'!$A$4:$FJ$604,132,FALSE)="","",VLOOKUP($AP$4,'入力用シート'!$A$4:$FJ$604,132,FALSE))</f>
        <v>5</v>
      </c>
      <c r="AH29" s="51"/>
      <c r="AI29" s="50">
        <f>IF(VLOOKUP($AP$4,'入力用シート'!$A$4:$FJ$604,141,FALSE)="","",VLOOKUP($AP$4,'入力用シート'!$A$4:$FJ$604,141,FALSE))</f>
        <v>5</v>
      </c>
      <c r="AJ29" s="104"/>
      <c r="AK29" s="1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12" customHeight="1">
      <c r="A30" s="8"/>
      <c r="B30" s="156"/>
      <c r="C30" s="325"/>
      <c r="D30" s="146" t="s">
        <v>104</v>
      </c>
      <c r="E30" s="147"/>
      <c r="F30" s="147"/>
      <c r="G30" s="147"/>
      <c r="H30" s="147"/>
      <c r="I30" s="147"/>
      <c r="J30" s="148"/>
      <c r="K30" s="20" t="str">
        <f>IF(VLOOKUP($AP$4,'入力用シート'!$A$4:$FJ$604,38,FALSE)="","",VLOOKUP($AP$4,'入力用シート'!$A$4:$FJ$604,38,FALSE))</f>
        <v>A</v>
      </c>
      <c r="L30" s="40" t="str">
        <f>IF(VLOOKUP($AP$4,'入力用シート'!$A$4:$FJ$604,71,FALSE)="","",VLOOKUP($AP$4,'入力用シート'!$A$4:$FJ$604,71,FALSE))</f>
        <v>A</v>
      </c>
      <c r="M30" s="40" t="str">
        <f>IF(VLOOKUP($AP$4,'入力用シート'!$A$4:$FJ$604,98,FALSE)="","",VLOOKUP($AP$4,'入力用シート'!$A$4:$FJ$604,98,FALSE))</f>
        <v>A</v>
      </c>
      <c r="N30" s="52"/>
      <c r="O30" s="53"/>
      <c r="P30" s="52"/>
      <c r="Q30" s="53"/>
      <c r="R30" s="52"/>
      <c r="S30" s="53"/>
      <c r="T30" s="331"/>
      <c r="U30" s="146" t="s">
        <v>114</v>
      </c>
      <c r="V30" s="147"/>
      <c r="W30" s="147"/>
      <c r="X30" s="147"/>
      <c r="Y30" s="147"/>
      <c r="Z30" s="147"/>
      <c r="AA30" s="148"/>
      <c r="AB30" s="20" t="str">
        <f>IF(VLOOKUP($AP$4,'入力用シート'!$A$4:$FJ$604,58,FALSE)="","",VLOOKUP($AP$4,'入力用シート'!$A$4:$FJ$604,58,FALSE))</f>
        <v>A</v>
      </c>
      <c r="AC30" s="40" t="str">
        <f>IF(VLOOKUP($AP$4,'入力用シート'!$A$4:$FJ$604,86,FALSE)="","",VLOOKUP($AP$4,'入力用シート'!$A$4:$FJ$604,86,FALSE))</f>
        <v>A</v>
      </c>
      <c r="AD30" s="40" t="str">
        <f>IF(VLOOKUP($AP$4,'入力用シート'!$A$4:$FJ$604,113,FALSE)="","",VLOOKUP($AP$4,'入力用シート'!$A$4:$FJ$604,113,FALSE))</f>
        <v>A</v>
      </c>
      <c r="AE30" s="52"/>
      <c r="AF30" s="53"/>
      <c r="AG30" s="52"/>
      <c r="AH30" s="53"/>
      <c r="AI30" s="52"/>
      <c r="AJ30" s="105"/>
      <c r="AK30" s="1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2" customHeight="1">
      <c r="A31" s="8"/>
      <c r="B31" s="156"/>
      <c r="C31" s="325"/>
      <c r="D31" s="146" t="s">
        <v>102</v>
      </c>
      <c r="E31" s="147"/>
      <c r="F31" s="147"/>
      <c r="G31" s="147"/>
      <c r="H31" s="147"/>
      <c r="I31" s="147"/>
      <c r="J31" s="148"/>
      <c r="K31" s="20" t="str">
        <f>IF(VLOOKUP($AP$4,'入力用シート'!$A$4:$FJ$604,39,FALSE)="","",VLOOKUP($AP$4,'入力用シート'!$A$4:$FJ$604,39,FALSE))</f>
        <v>A</v>
      </c>
      <c r="L31" s="41" t="str">
        <f>IF(VLOOKUP($AP$4,'入力用シート'!$A$4:$FJ$604,72,FALSE)="","",VLOOKUP($AP$4,'入力用シート'!$A$4:$FJ$604,72,FALSE))</f>
        <v>A</v>
      </c>
      <c r="M31" s="41" t="str">
        <f>IF(VLOOKUP($AP$4,'入力用シート'!$A$4:$FJ$604,99,FALSE)="","",VLOOKUP($AP$4,'入力用シート'!$A$4:$FJ$604,99,FALSE))</f>
        <v>A</v>
      </c>
      <c r="N31" s="52"/>
      <c r="O31" s="53"/>
      <c r="P31" s="52"/>
      <c r="Q31" s="53"/>
      <c r="R31" s="52"/>
      <c r="S31" s="53"/>
      <c r="T31" s="331"/>
      <c r="U31" s="146" t="s">
        <v>115</v>
      </c>
      <c r="V31" s="147"/>
      <c r="W31" s="147"/>
      <c r="X31" s="147"/>
      <c r="Y31" s="147"/>
      <c r="Z31" s="147"/>
      <c r="AA31" s="148"/>
      <c r="AB31" s="20" t="str">
        <f>IF(VLOOKUP($AP$4,'入力用シート'!$A$4:$FJ$604,59,FALSE)="","",VLOOKUP($AP$4,'入力用シート'!$A$4:$FJ$604,59,FALSE))</f>
        <v>A</v>
      </c>
      <c r="AC31" s="41" t="str">
        <f>IF(VLOOKUP($AP$4,'入力用シート'!$A$4:$FJ$604,87,FALSE)="","",VLOOKUP($AP$4,'入力用シート'!$A$4:$FJ$604,87,FALSE))</f>
        <v>A</v>
      </c>
      <c r="AD31" s="41" t="str">
        <f>IF(VLOOKUP($AP$4,'入力用シート'!$A$4:$FJ$604,114,FALSE)="","",VLOOKUP($AP$4,'入力用シート'!$A$4:$FJ$604,114,FALSE))</f>
        <v>A</v>
      </c>
      <c r="AE31" s="52"/>
      <c r="AF31" s="53"/>
      <c r="AG31" s="52"/>
      <c r="AH31" s="53"/>
      <c r="AI31" s="52"/>
      <c r="AJ31" s="105"/>
      <c r="AK31" s="1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12" customHeight="1">
      <c r="A32" s="8"/>
      <c r="B32" s="156"/>
      <c r="C32" s="326"/>
      <c r="D32" s="152" t="s">
        <v>97</v>
      </c>
      <c r="E32" s="153"/>
      <c r="F32" s="153"/>
      <c r="G32" s="153"/>
      <c r="H32" s="153"/>
      <c r="I32" s="153"/>
      <c r="J32" s="154"/>
      <c r="K32" s="20" t="str">
        <f>IF(VLOOKUP($AP$4,'入力用シート'!$A$4:$FJ$604,40,FALSE)="","",VLOOKUP($AP$4,'入力用シート'!$A$4:$FJ$604,40,FALSE))</f>
        <v>A</v>
      </c>
      <c r="L32" s="42"/>
      <c r="M32" s="42"/>
      <c r="N32" s="54"/>
      <c r="O32" s="55"/>
      <c r="P32" s="54"/>
      <c r="Q32" s="55"/>
      <c r="R32" s="54"/>
      <c r="S32" s="55"/>
      <c r="T32" s="332"/>
      <c r="U32" s="152" t="s">
        <v>97</v>
      </c>
      <c r="V32" s="153"/>
      <c r="W32" s="153"/>
      <c r="X32" s="153"/>
      <c r="Y32" s="153"/>
      <c r="Z32" s="153"/>
      <c r="AA32" s="154"/>
      <c r="AB32" s="20" t="str">
        <f>IF(VLOOKUP($AP$4,'入力用シート'!$A$4:$FJ$604,60,FALSE)="","",VLOOKUP($AP$4,'入力用シート'!$A$4:$FJ$604,60,FALSE))</f>
        <v>A</v>
      </c>
      <c r="AC32" s="42"/>
      <c r="AD32" s="42"/>
      <c r="AE32" s="54"/>
      <c r="AF32" s="55"/>
      <c r="AG32" s="54"/>
      <c r="AH32" s="55"/>
      <c r="AI32" s="54"/>
      <c r="AJ32" s="106"/>
      <c r="AK32" s="1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2" customHeight="1">
      <c r="A33" s="8"/>
      <c r="B33" s="156"/>
      <c r="C33" s="327" t="s">
        <v>93</v>
      </c>
      <c r="D33" s="146" t="s">
        <v>100</v>
      </c>
      <c r="E33" s="147"/>
      <c r="F33" s="147"/>
      <c r="G33" s="147"/>
      <c r="H33" s="147"/>
      <c r="I33" s="147"/>
      <c r="J33" s="148"/>
      <c r="K33" s="20" t="str">
        <f>IF(VLOOKUP($AP$4,'入力用シート'!$A$4:$FJ$604,41,FALSE)="","",VLOOKUP($AP$4,'入力用シート'!$A$4:$FJ$604,41,FALSE))</f>
        <v>A</v>
      </c>
      <c r="L33" s="39" t="str">
        <f>IF(VLOOKUP($AP$4,'入力用シート'!$A$4:$FJ$604,73,FALSE)="","",VLOOKUP($AP$4,'入力用シート'!$A$4:$FJ$604,73,FALSE))</f>
        <v>A</v>
      </c>
      <c r="M33" s="39" t="str">
        <f>IF(VLOOKUP($AP$4,'入力用シート'!$A$4:$FJ$604,100,FALSE)="","",VLOOKUP($AP$4,'入力用シート'!$A$4:$FJ$604,100,FALSE))</f>
        <v>A</v>
      </c>
      <c r="N33" s="50">
        <f>IF(VLOOKUP($AP$4,'入力用シート'!$A$4:$FJ$604,119,FALSE)="","",VLOOKUP($AP$4,'入力用シート'!$A$4:$FJ$604,119,FALSE))</f>
        <v>5</v>
      </c>
      <c r="O33" s="51"/>
      <c r="P33" s="50">
        <f>IF(VLOOKUP($AP$4,'入力用シート'!$A$4:$FJ$604,128,FALSE)="","",VLOOKUP($AP$4,'入力用シート'!$A$4:$FJ$604,128,FALSE))</f>
        <v>5</v>
      </c>
      <c r="Q33" s="51"/>
      <c r="R33" s="50">
        <f>IF(VLOOKUP($AP$4,'入力用シート'!$A$4:$FJ$604,137,FALSE)="","",VLOOKUP($AP$4,'入力用シート'!$A$4:$FJ$604,137,FALSE))</f>
        <v>5</v>
      </c>
      <c r="S33" s="51"/>
      <c r="T33" s="160" t="s">
        <v>81</v>
      </c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83">
        <f>IF(SUM(AE16:AF32)=0,"",SUM(AE16:AF32))</f>
        <v>20</v>
      </c>
      <c r="AF33" s="83"/>
      <c r="AG33" s="87">
        <f>IF(SUM(AG16:AH32)=0,"",SUM(AG16:AH32))</f>
        <v>20</v>
      </c>
      <c r="AH33" s="88"/>
      <c r="AI33" s="87">
        <f>IF(SUM(AI16:AJ32)=0,"",SUM(AI16:AJ32))</f>
        <v>20</v>
      </c>
      <c r="AJ33" s="91"/>
      <c r="AK33" s="1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12" customHeight="1">
      <c r="A34" s="8"/>
      <c r="B34" s="156"/>
      <c r="C34" s="328"/>
      <c r="D34" s="146" t="s">
        <v>105</v>
      </c>
      <c r="E34" s="147"/>
      <c r="F34" s="147"/>
      <c r="G34" s="147"/>
      <c r="H34" s="147"/>
      <c r="I34" s="147"/>
      <c r="J34" s="148"/>
      <c r="K34" s="20" t="str">
        <f>IF(VLOOKUP($AP$4,'入力用シート'!$A$4:$FJ$604,42,FALSE)="","",VLOOKUP($AP$4,'入力用シート'!$A$4:$FJ$604,42,FALSE))</f>
        <v>A</v>
      </c>
      <c r="L34" s="40" t="str">
        <f>IF(VLOOKUP($AP$4,'入力用シート'!$A$4:$FJ$604,74,FALSE)="","",VLOOKUP($AP$4,'入力用シート'!$A$4:$FJ$604,74,FALSE))</f>
        <v>A</v>
      </c>
      <c r="M34" s="40" t="str">
        <f>IF(VLOOKUP($AP$4,'入力用シート'!$A$4:$FJ$604,101,FALSE)="","",VLOOKUP($AP$4,'入力用シート'!$A$4:$FJ$604,101,FALSE))</f>
        <v>A</v>
      </c>
      <c r="N34" s="52"/>
      <c r="O34" s="53"/>
      <c r="P34" s="52"/>
      <c r="Q34" s="53"/>
      <c r="R34" s="52"/>
      <c r="S34" s="53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83"/>
      <c r="AF34" s="83"/>
      <c r="AG34" s="89"/>
      <c r="AH34" s="90"/>
      <c r="AI34" s="89"/>
      <c r="AJ34" s="92"/>
      <c r="AK34" s="1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12" customHeight="1">
      <c r="A35" s="8"/>
      <c r="B35" s="156"/>
      <c r="C35" s="328"/>
      <c r="D35" s="146" t="s">
        <v>106</v>
      </c>
      <c r="E35" s="147"/>
      <c r="F35" s="147"/>
      <c r="G35" s="147"/>
      <c r="H35" s="147"/>
      <c r="I35" s="147"/>
      <c r="J35" s="148"/>
      <c r="K35" s="20" t="str">
        <f>IF(VLOOKUP($AP$4,'入力用シート'!$A$4:$FJ$604,43,FALSE)="","",VLOOKUP($AP$4,'入力用シート'!$A$4:$FJ$604,43,FALSE))</f>
        <v>A</v>
      </c>
      <c r="L35" s="41" t="str">
        <f>IF(VLOOKUP($AP$4,'入力用シート'!$A$4:$FJ$604,75,FALSE)="","",VLOOKUP($AP$4,'入力用シート'!$A$4:$FJ$604,75,FALSE))</f>
        <v>A</v>
      </c>
      <c r="M35" s="41" t="str">
        <f>IF(VLOOKUP($AP$4,'入力用シート'!$A$4:$FJ$604,102,FALSE)="","",VLOOKUP($AP$4,'入力用シート'!$A$4:$FJ$604,102,FALSE))</f>
        <v>A</v>
      </c>
      <c r="N35" s="52"/>
      <c r="O35" s="53"/>
      <c r="P35" s="52"/>
      <c r="Q35" s="53"/>
      <c r="R35" s="52"/>
      <c r="S35" s="53"/>
      <c r="T35" s="160" t="s">
        <v>82</v>
      </c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83">
        <f>IF(SUM(N37,AE33)=0,"",SUM(N37,AE33))</f>
        <v>45</v>
      </c>
      <c r="AF35" s="83"/>
      <c r="AG35" s="87">
        <f>IF(SUM(P37,AG33)=0,"",SUM(P37,AG33))</f>
        <v>45</v>
      </c>
      <c r="AH35" s="88"/>
      <c r="AI35" s="87">
        <f>IF(SUM(R37,AI33)=0,"",SUM(R37,AI33))</f>
        <v>45</v>
      </c>
      <c r="AJ35" s="91"/>
      <c r="AK35" s="1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2" customHeight="1">
      <c r="A36" s="8"/>
      <c r="B36" s="156"/>
      <c r="C36" s="329"/>
      <c r="D36" s="152" t="s">
        <v>97</v>
      </c>
      <c r="E36" s="153"/>
      <c r="F36" s="153"/>
      <c r="G36" s="153"/>
      <c r="H36" s="153"/>
      <c r="I36" s="153"/>
      <c r="J36" s="154"/>
      <c r="K36" s="20" t="str">
        <f>IF(VLOOKUP($AP$4,'入力用シート'!$A$4:$FJ$604,44,FALSE)="","",VLOOKUP($AP$4,'入力用シート'!$A$4:$FJ$604,44,FALSE))</f>
        <v>A</v>
      </c>
      <c r="L36" s="42"/>
      <c r="M36" s="42"/>
      <c r="N36" s="54"/>
      <c r="O36" s="55"/>
      <c r="P36" s="54"/>
      <c r="Q36" s="55"/>
      <c r="R36" s="54"/>
      <c r="S36" s="55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83"/>
      <c r="AF36" s="83"/>
      <c r="AG36" s="89"/>
      <c r="AH36" s="90"/>
      <c r="AI36" s="89"/>
      <c r="AJ36" s="92"/>
      <c r="AK36" s="1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12" customHeight="1">
      <c r="A37" s="8"/>
      <c r="B37" s="156"/>
      <c r="C37" s="192" t="s">
        <v>13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87">
        <f>IF(SUM(N16:O36)=0,"",SUM(N16:O36))</f>
        <v>25</v>
      </c>
      <c r="O37" s="88"/>
      <c r="P37" s="87">
        <f>IF(SUM(P16:Q36)=0,"",SUM(P16:Q36))</f>
        <v>25</v>
      </c>
      <c r="Q37" s="88"/>
      <c r="R37" s="87">
        <f>IF(SUM(R16:S36)=0,"",SUM(R16:S36))</f>
        <v>25</v>
      </c>
      <c r="S37" s="88"/>
      <c r="T37" s="160" t="s">
        <v>79</v>
      </c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83">
        <f>IF(SUM(AE35:AJ36)=0,"",SUM(AE35:AJ36))</f>
        <v>135</v>
      </c>
      <c r="AF37" s="83"/>
      <c r="AG37" s="83"/>
      <c r="AH37" s="83"/>
      <c r="AI37" s="83"/>
      <c r="AJ37" s="84"/>
      <c r="AK37" s="1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12" customHeight="1">
      <c r="A38" s="8"/>
      <c r="B38" s="156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97"/>
      <c r="N38" s="302"/>
      <c r="O38" s="303"/>
      <c r="P38" s="176"/>
      <c r="Q38" s="177"/>
      <c r="R38" s="176"/>
      <c r="S38" s="177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85"/>
      <c r="AF38" s="85"/>
      <c r="AG38" s="85"/>
      <c r="AH38" s="85"/>
      <c r="AI38" s="85"/>
      <c r="AJ38" s="86"/>
      <c r="AK38" s="1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2" customHeight="1">
      <c r="A39" s="8"/>
      <c r="B39" s="156"/>
      <c r="C39" s="304" t="s">
        <v>77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6"/>
      <c r="N39" s="187">
        <f>IF(SUM(N37:S38)=0,"",SUM(N37:S38))</f>
        <v>75</v>
      </c>
      <c r="O39" s="188"/>
      <c r="P39" s="188"/>
      <c r="Q39" s="188"/>
      <c r="R39" s="188"/>
      <c r="S39" s="189"/>
      <c r="T39" s="313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5"/>
      <c r="AK39" s="1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12" customHeight="1">
      <c r="A40" s="8"/>
      <c r="B40" s="156"/>
      <c r="C40" s="307"/>
      <c r="D40" s="308"/>
      <c r="E40" s="308"/>
      <c r="F40" s="308"/>
      <c r="G40" s="308"/>
      <c r="H40" s="308"/>
      <c r="I40" s="308"/>
      <c r="J40" s="308"/>
      <c r="K40" s="308"/>
      <c r="L40" s="308"/>
      <c r="M40" s="309"/>
      <c r="N40" s="176"/>
      <c r="O40" s="190"/>
      <c r="P40" s="190"/>
      <c r="Q40" s="190"/>
      <c r="R40" s="190"/>
      <c r="S40" s="191"/>
      <c r="T40" s="316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8"/>
      <c r="AK40" s="1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2" customHeight="1">
      <c r="A41" s="8"/>
      <c r="B41" s="156"/>
      <c r="C41" s="321" t="s">
        <v>83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3"/>
      <c r="AK41" s="1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2" customHeight="1">
      <c r="A42" s="8"/>
      <c r="B42" s="158"/>
      <c r="C42" s="178" t="str">
        <f>IF(VLOOKUP($AP$4,'入力用シート'!$A$4:$FJ$604,142,FALSE)="","",VLOOKUP($AP$4,'入力用シート'!$A$4:$FJ$604,142,FALSE))</f>
        <v>　この単元では，将来の町の姿を考えて，自分たちが求める町の在り方を政策として企画立案し，関係者を招いてプレゼンテーションすることを通して，町づくりに参画しようとすることをねらったものである。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1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2" customHeight="1">
      <c r="A43" s="8"/>
      <c r="B43" s="158"/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1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" customHeight="1">
      <c r="A44" s="8"/>
      <c r="B44" s="158"/>
      <c r="C44" s="181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1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" customHeight="1">
      <c r="A45" s="8"/>
      <c r="B45" s="159"/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6"/>
      <c r="AK45" s="1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12" customHeight="1">
      <c r="A46" s="8"/>
      <c r="B46" s="155" t="s">
        <v>31</v>
      </c>
      <c r="C46" s="299" t="s">
        <v>78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1"/>
      <c r="S46" s="98" t="s">
        <v>84</v>
      </c>
      <c r="T46" s="22"/>
      <c r="U46" s="23"/>
      <c r="V46" s="198" t="s">
        <v>85</v>
      </c>
      <c r="W46" s="199"/>
      <c r="X46" s="96" t="s">
        <v>58</v>
      </c>
      <c r="Y46" s="96"/>
      <c r="Z46" s="96" t="s">
        <v>55</v>
      </c>
      <c r="AA46" s="96"/>
      <c r="AB46" s="96" t="s">
        <v>56</v>
      </c>
      <c r="AC46" s="96"/>
      <c r="AD46" s="2" t="s">
        <v>76</v>
      </c>
      <c r="AE46" s="3"/>
      <c r="AF46" s="3"/>
      <c r="AG46" s="3"/>
      <c r="AH46" s="3"/>
      <c r="AI46" s="3"/>
      <c r="AJ46" s="4"/>
      <c r="AK46" s="1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3.5" customHeight="1">
      <c r="A47" s="8"/>
      <c r="B47" s="156"/>
      <c r="C47" s="58" t="s">
        <v>22</v>
      </c>
      <c r="D47" s="58"/>
      <c r="E47" s="58"/>
      <c r="F47" s="58"/>
      <c r="G47" s="58"/>
      <c r="H47" s="58"/>
      <c r="I47" s="82" t="str">
        <f>IF(VLOOKUP($AP$4,'入力用シート'!$A$4:$FJ$604,143,FALSE)="","",VLOOKUP($AP$4,'入力用シート'!$A$4:$FJ$604,143,FALSE))</f>
        <v>〇</v>
      </c>
      <c r="J47" s="82"/>
      <c r="K47" s="58" t="s">
        <v>27</v>
      </c>
      <c r="L47" s="58"/>
      <c r="M47" s="58"/>
      <c r="N47" s="58"/>
      <c r="O47" s="58"/>
      <c r="P47" s="58"/>
      <c r="Q47" s="93" t="str">
        <f>IF(VLOOKUP($AP$4,'入力用シート'!$A$4:$FJ$604,148,FALSE)="","",VLOOKUP($AP$4,'入力用シート'!$A$4:$FJ$604,148,FALSE))</f>
        <v>〇</v>
      </c>
      <c r="R47" s="94"/>
      <c r="S47" s="99"/>
      <c r="T47" s="101" t="s">
        <v>86</v>
      </c>
      <c r="U47" s="102"/>
      <c r="V47" s="24"/>
      <c r="W47" s="25"/>
      <c r="X47" s="97"/>
      <c r="Y47" s="97"/>
      <c r="Z47" s="97"/>
      <c r="AA47" s="97"/>
      <c r="AB47" s="97"/>
      <c r="AC47" s="97"/>
      <c r="AD47" s="76">
        <f>IF(VLOOKUP($AP$4,'入力用シート'!$A$4:$FJ$604,165,FALSE)="","",VLOOKUP($AP$4,'入力用シート'!$A$4:$FJ$604,165,FALSE))</f>
      </c>
      <c r="AE47" s="77"/>
      <c r="AF47" s="77"/>
      <c r="AG47" s="77"/>
      <c r="AH47" s="77"/>
      <c r="AI47" s="77"/>
      <c r="AJ47" s="78"/>
      <c r="AK47" s="1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13.5" customHeight="1">
      <c r="A48" s="8"/>
      <c r="B48" s="156"/>
      <c r="C48" s="58" t="s">
        <v>23</v>
      </c>
      <c r="D48" s="58"/>
      <c r="E48" s="58"/>
      <c r="F48" s="58"/>
      <c r="G48" s="58"/>
      <c r="H48" s="58"/>
      <c r="I48" s="82" t="str">
        <f>IF(VLOOKUP($AP$4,'入力用シート'!$A$4:$FJ$604,144,FALSE)="","",VLOOKUP($AP$4,'入力用シート'!$A$4:$FJ$604,144,FALSE))</f>
        <v>〇</v>
      </c>
      <c r="J48" s="82"/>
      <c r="K48" s="58" t="s">
        <v>28</v>
      </c>
      <c r="L48" s="58"/>
      <c r="M48" s="58"/>
      <c r="N48" s="58"/>
      <c r="O48" s="58"/>
      <c r="P48" s="58"/>
      <c r="Q48" s="93" t="str">
        <f>IF(VLOOKUP($AP$4,'入力用シート'!$A$4:$FJ$604,149,FALSE)="","",VLOOKUP($AP$4,'入力用シート'!$A$4:$FJ$604,149,FALSE))</f>
        <v>〇</v>
      </c>
      <c r="R48" s="94"/>
      <c r="S48" s="99"/>
      <c r="T48" s="311" t="s">
        <v>51</v>
      </c>
      <c r="U48" s="311"/>
      <c r="V48" s="311"/>
      <c r="W48" s="311"/>
      <c r="X48" s="319">
        <f>IF(VLOOKUP($AP$4,'入力用シート'!$A$4:$FJ$604,153,FALSE)="","",VLOOKUP($AP$4,'入力用シート'!$A$4:$FJ$604,153,FALSE))</f>
      </c>
      <c r="Y48" s="319"/>
      <c r="Z48" s="312">
        <f>IF(VLOOKUP($AP$4,'入力用シート'!$A$4:$FJ$604,157,FALSE)="","",VLOOKUP($AP$4,'入力用シート'!$A$4:$FJ$604,157,FALSE))</f>
      </c>
      <c r="AA48" s="312"/>
      <c r="AB48" s="320">
        <f>IF(VLOOKUP($AP$4,'入力用シート'!$A$4:$FJ$604,161,FALSE)="","",VLOOKUP($AP$4,'入力用シート'!$A$4:$FJ$604,161,FALSE))</f>
      </c>
      <c r="AC48" s="320"/>
      <c r="AD48" s="76"/>
      <c r="AE48" s="77"/>
      <c r="AF48" s="77"/>
      <c r="AG48" s="77"/>
      <c r="AH48" s="77"/>
      <c r="AI48" s="77"/>
      <c r="AJ48" s="78"/>
      <c r="AK48" s="1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3.5" customHeight="1">
      <c r="A49" s="8"/>
      <c r="B49" s="156"/>
      <c r="C49" s="58" t="s">
        <v>24</v>
      </c>
      <c r="D49" s="58"/>
      <c r="E49" s="58"/>
      <c r="F49" s="58"/>
      <c r="G49" s="58"/>
      <c r="H49" s="58"/>
      <c r="I49" s="82" t="str">
        <f>IF(VLOOKUP($AP$4,'入力用シート'!$A$4:$FJ$604,145,FALSE)="","",VLOOKUP($AP$4,'入力用シート'!$A$4:$FJ$604,145,FALSE))</f>
        <v>〇</v>
      </c>
      <c r="J49" s="82"/>
      <c r="K49" s="58" t="s">
        <v>29</v>
      </c>
      <c r="L49" s="58"/>
      <c r="M49" s="58"/>
      <c r="N49" s="58"/>
      <c r="O49" s="58"/>
      <c r="P49" s="58"/>
      <c r="Q49" s="93" t="str">
        <f>IF(VLOOKUP($AP$4,'入力用シート'!$A$4:$FJ$604,150,FALSE)="","",VLOOKUP($AP$4,'入力用シート'!$A$4:$FJ$604,150,FALSE))</f>
        <v>〇</v>
      </c>
      <c r="R49" s="94"/>
      <c r="S49" s="99"/>
      <c r="T49" s="61" t="s">
        <v>52</v>
      </c>
      <c r="U49" s="61"/>
      <c r="V49" s="61"/>
      <c r="W49" s="61"/>
      <c r="X49" s="95">
        <f>IF(VLOOKUP($AP$4,'入力用シート'!$A$4:$FJ$604,154,FALSE)="","",VLOOKUP($AP$4,'入力用シート'!$A$4:$FJ$604,154,FALSE))</f>
        <v>0</v>
      </c>
      <c r="Y49" s="95"/>
      <c r="Z49" s="95">
        <f>IF(VLOOKUP($AP$4,'入力用シート'!$A$4:$FJ$604,158,FALSE)="","",VLOOKUP($AP$4,'入力用シート'!$A$4:$FJ$604,158,FALSE))</f>
        <v>0</v>
      </c>
      <c r="AA49" s="95"/>
      <c r="AB49" s="310">
        <f>IF(VLOOKUP($AP$4,'入力用シート'!$A$4:$FJ$604,162,FALSE)="","",VLOOKUP($AP$4,'入力用シート'!$A$4:$FJ$604,162,FALSE))</f>
        <v>0</v>
      </c>
      <c r="AC49" s="310"/>
      <c r="AD49" s="76"/>
      <c r="AE49" s="77"/>
      <c r="AF49" s="77"/>
      <c r="AG49" s="77"/>
      <c r="AH49" s="77"/>
      <c r="AI49" s="77"/>
      <c r="AJ49" s="78"/>
      <c r="AK49" s="1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3.5" customHeight="1">
      <c r="A50" s="8"/>
      <c r="B50" s="156"/>
      <c r="C50" s="58" t="s">
        <v>25</v>
      </c>
      <c r="D50" s="58"/>
      <c r="E50" s="58"/>
      <c r="F50" s="58"/>
      <c r="G50" s="58"/>
      <c r="H50" s="58"/>
      <c r="I50" s="82" t="str">
        <f>IF(VLOOKUP($AP$4,'入力用シート'!$A$4:$FJ$604,146,FALSE)="","",VLOOKUP($AP$4,'入力用シート'!$A$4:$FJ$604,146,FALSE))</f>
        <v>〇</v>
      </c>
      <c r="J50" s="82"/>
      <c r="K50" s="58" t="s">
        <v>48</v>
      </c>
      <c r="L50" s="58"/>
      <c r="M50" s="58"/>
      <c r="N50" s="58"/>
      <c r="O50" s="58"/>
      <c r="P50" s="58"/>
      <c r="Q50" s="93" t="str">
        <f>IF(VLOOKUP($AP$4,'入力用シート'!$A$4:$FJ$604,151,FALSE)="","",VLOOKUP($AP$4,'入力用シート'!$A$4:$FJ$604,151,FALSE))</f>
        <v>〇</v>
      </c>
      <c r="R50" s="94"/>
      <c r="S50" s="99"/>
      <c r="T50" s="61" t="s">
        <v>53</v>
      </c>
      <c r="U50" s="61"/>
      <c r="V50" s="61"/>
      <c r="W50" s="61"/>
      <c r="X50" s="95">
        <f>IF(VLOOKUP($AP$4,'入力用シート'!$A$4:$FJ$604,155,FALSE)="","",VLOOKUP($AP$4,'入力用シート'!$A$4:$FJ$604,155,FALSE))</f>
        <v>0</v>
      </c>
      <c r="Y50" s="95"/>
      <c r="Z50" s="95">
        <f>IF(VLOOKUP($AP$4,'入力用シート'!$A$4:$FJ$604,159,FALSE)="","",VLOOKUP($AP$4,'入力用シート'!$A$4:$FJ$604,159,FALSE))</f>
        <v>0</v>
      </c>
      <c r="AA50" s="95"/>
      <c r="AB50" s="310">
        <f>IF(VLOOKUP($AP$4,'入力用シート'!$A$4:$FJ$604,163,FALSE)="","",VLOOKUP($AP$4,'入力用シート'!$A$4:$FJ$604,163,FALSE))</f>
        <v>0</v>
      </c>
      <c r="AC50" s="310"/>
      <c r="AD50" s="76"/>
      <c r="AE50" s="77"/>
      <c r="AF50" s="77"/>
      <c r="AG50" s="77"/>
      <c r="AH50" s="77"/>
      <c r="AI50" s="77"/>
      <c r="AJ50" s="78"/>
      <c r="AK50" s="1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3.5" customHeight="1">
      <c r="A51" s="8"/>
      <c r="B51" s="157"/>
      <c r="C51" s="58" t="s">
        <v>26</v>
      </c>
      <c r="D51" s="58"/>
      <c r="E51" s="58"/>
      <c r="F51" s="58"/>
      <c r="G51" s="58"/>
      <c r="H51" s="58"/>
      <c r="I51" s="82" t="str">
        <f>IF(VLOOKUP($AP$4,'入力用シート'!$A$4:$FJ$604,147,FALSE)="","",VLOOKUP($AP$4,'入力用シート'!$A$4:$FJ$604,147,FALSE))</f>
        <v>〇</v>
      </c>
      <c r="J51" s="82"/>
      <c r="K51" s="58" t="s">
        <v>30</v>
      </c>
      <c r="L51" s="58"/>
      <c r="M51" s="58"/>
      <c r="N51" s="58"/>
      <c r="O51" s="58"/>
      <c r="P51" s="58"/>
      <c r="Q51" s="93" t="str">
        <f>IF(VLOOKUP($AP$4,'入力用シート'!$A$4:$FJ$604,152,FALSE)="","",VLOOKUP($AP$4,'入力用シート'!$A$4:$FJ$604,152,FALSE))</f>
        <v>〇</v>
      </c>
      <c r="R51" s="94"/>
      <c r="S51" s="100"/>
      <c r="T51" s="103" t="s">
        <v>54</v>
      </c>
      <c r="U51" s="103"/>
      <c r="V51" s="103"/>
      <c r="W51" s="103"/>
      <c r="X51" s="62">
        <f>IF(VLOOKUP($AP$4,'入力用シート'!$A$4:$FJ$604,156,FALSE)="","",VLOOKUP($AP$4,'入力用シート'!$A$4:$FJ$604,156,FALSE))</f>
        <v>0</v>
      </c>
      <c r="Y51" s="62"/>
      <c r="Z51" s="62">
        <f>IF(VLOOKUP($AP$4,'入力用シート'!$A$4:$FJ$604,160,FALSE)="","",VLOOKUP($AP$4,'入力用シート'!$A$4:$FJ$604,160,FALSE))</f>
        <v>0</v>
      </c>
      <c r="AA51" s="62"/>
      <c r="AB51" s="63">
        <f>IF(VLOOKUP($AP$4,'入力用シート'!$A$4:$FJ$604,164,FALSE)="","",VLOOKUP($AP$4,'入力用シート'!$A$4:$FJ$604,164,FALSE))</f>
        <v>0</v>
      </c>
      <c r="AC51" s="63"/>
      <c r="AD51" s="79"/>
      <c r="AE51" s="80"/>
      <c r="AF51" s="80"/>
      <c r="AG51" s="80"/>
      <c r="AH51" s="80"/>
      <c r="AI51" s="80"/>
      <c r="AJ51" s="81"/>
      <c r="AK51" s="1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2.75" customHeight="1">
      <c r="A52" s="8"/>
      <c r="B52" s="143" t="s">
        <v>45</v>
      </c>
      <c r="C52" s="66" t="str">
        <f>IF(VLOOKUP($AP$4,'入力用シート'!$A$4:$FJ$604,166,FALSE)="","",VLOOKUP($AP$4,'入力用シート'!$A$4:$FJ$604,166,FALSE))</f>
        <v>　各教科とも意欲をもって学習しており、知識も豊富で理解力にすぐれている。特に社会では、歴史分野に興味が強く、歴史事象に対して多面的・多角的に考察しながら課題解決に取り組んでいる。
　目立つ存在ではないが芯はしっかりしている。常に物事を前向きに考え、向上心をもって努力を続けている。素直で温厚な性格であり、周囲の人を惹きつける魅力をもっている。
　実用英語技能検定3級取得(令和3年〇月)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1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12.75" customHeight="1">
      <c r="A53" s="8"/>
      <c r="B53" s="144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1"/>
      <c r="AK53" s="1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ht="12.75" customHeight="1">
      <c r="A54" s="8"/>
      <c r="B54" s="144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1"/>
      <c r="AK54" s="1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ht="12.75" customHeight="1">
      <c r="A55" s="8"/>
      <c r="B55" s="144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1"/>
      <c r="AK55" s="1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2.75" customHeight="1">
      <c r="A56" s="8"/>
      <c r="B56" s="144"/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1"/>
      <c r="AK56" s="1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2.75" customHeight="1">
      <c r="A57" s="8"/>
      <c r="B57" s="144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1"/>
      <c r="AK57" s="1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12.75" customHeight="1">
      <c r="A58" s="8"/>
      <c r="B58" s="144"/>
      <c r="C58" s="6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1"/>
      <c r="AK58" s="1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2.75" customHeight="1">
      <c r="A59" s="8"/>
      <c r="B59" s="144"/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1"/>
      <c r="AK59" s="1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2.75" customHeight="1">
      <c r="A60" s="8"/>
      <c r="B60" s="144"/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1"/>
      <c r="AK60" s="1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2.75" customHeight="1">
      <c r="A61" s="8"/>
      <c r="B61" s="144"/>
      <c r="C61" s="6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1"/>
      <c r="AK61" s="1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2.75" customHeight="1">
      <c r="A62" s="8"/>
      <c r="B62" s="145"/>
      <c r="C62" s="7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4"/>
      <c r="AK62" s="1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2">
      <c r="A63" s="8"/>
      <c r="B63" s="26" t="s">
        <v>42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27"/>
      <c r="AK63" s="1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ht="19.5" customHeight="1">
      <c r="A64" s="8"/>
      <c r="B64" s="26"/>
      <c r="C64" s="10"/>
      <c r="D64" s="10"/>
      <c r="E64" s="10"/>
      <c r="F64" s="10"/>
      <c r="G64" s="10"/>
      <c r="H64" s="10"/>
      <c r="I64" s="60" t="s">
        <v>89</v>
      </c>
      <c r="J64" s="60"/>
      <c r="K64" s="57">
        <f>IF(VLOOKUP($AP$4,'入力用シート'!$A$4:$FJ$604,18,FALSE)="","",VLOOKUP($AP$4,'入力用シート'!$A$4:$FJ$604,18,FALSE))</f>
        <v>4</v>
      </c>
      <c r="L64" s="57"/>
      <c r="M64" s="28" t="s">
        <v>34</v>
      </c>
      <c r="N64" s="57">
        <f>IF(VLOOKUP($AP$4,'入力用シート'!$A$4:$FJ$604,19,FALSE)="","",VLOOKUP($AP$4,'入力用シート'!$A$4:$FJ$604,19,FALSE))</f>
        <v>1</v>
      </c>
      <c r="O64" s="57"/>
      <c r="P64" s="28" t="s">
        <v>35</v>
      </c>
      <c r="Q64" s="57">
        <f>IF(VLOOKUP($AP$4,'入力用シート'!$A$4:$FJ$604,20,FALSE)="","",VLOOKUP($AP$4,'入力用シート'!$A$4:$FJ$604,20,FALSE))</f>
        <v>10</v>
      </c>
      <c r="R64" s="57"/>
      <c r="S64" s="28" t="s">
        <v>36</v>
      </c>
      <c r="T64" s="10"/>
      <c r="U64" s="59" t="s">
        <v>43</v>
      </c>
      <c r="V64" s="59"/>
      <c r="W64" s="59"/>
      <c r="X64" s="10"/>
      <c r="Y64" s="75" t="str">
        <f>IF(VLOOKUP($AP$4,'入力用シート'!$A$4:$FJ$604,21,FALSE)="","",VLOOKUP($AP$4,'入力用シート'!$A$4:$FJ$604,21,FALSE))</f>
        <v>山口　一郎</v>
      </c>
      <c r="Z64" s="75"/>
      <c r="AA64" s="75"/>
      <c r="AB64" s="75"/>
      <c r="AC64" s="75"/>
      <c r="AD64" s="75"/>
      <c r="AE64" s="75"/>
      <c r="AF64" s="29"/>
      <c r="AG64" s="10"/>
      <c r="AH64" s="10"/>
      <c r="AI64" s="10"/>
      <c r="AJ64" s="27"/>
      <c r="AK64" s="1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ht="19.5" customHeight="1" thickBot="1">
      <c r="A65" s="8"/>
      <c r="B65" s="30"/>
      <c r="C65" s="31"/>
      <c r="D65" s="31"/>
      <c r="E65" s="31"/>
      <c r="F65" s="31"/>
      <c r="G65" s="31"/>
      <c r="H65" s="31"/>
      <c r="I65" s="31"/>
      <c r="J65" s="31"/>
      <c r="K65" s="64" t="str">
        <f>IF(VLOOKUP($AP$4,'入力用シート'!$A$4:$FJ$604,22,FALSE)="","",VLOOKUP($AP$4,'入力用シート'!$A$4:$FJ$604,22,FALSE))</f>
        <v>山口市立〇〇</v>
      </c>
      <c r="L65" s="64"/>
      <c r="M65" s="64"/>
      <c r="N65" s="64"/>
      <c r="O65" s="64"/>
      <c r="P65" s="64"/>
      <c r="Q65" s="64"/>
      <c r="R65" s="64"/>
      <c r="S65" s="64"/>
      <c r="T65" s="64"/>
      <c r="U65" s="65" t="s">
        <v>44</v>
      </c>
      <c r="V65" s="65"/>
      <c r="W65" s="65"/>
      <c r="X65" s="31"/>
      <c r="Y65" s="56" t="str">
        <f>IF(VLOOKUP($AP$4,'入力用シート'!$A$4:$FJ$604,23,FALSE)="","",VLOOKUP($AP$4,'入力用シート'!$A$4:$FJ$604,23,FALSE))</f>
        <v>■■　■■</v>
      </c>
      <c r="Z65" s="56"/>
      <c r="AA65" s="56"/>
      <c r="AB65" s="56"/>
      <c r="AC65" s="56"/>
      <c r="AD65" s="56"/>
      <c r="AE65" s="56"/>
      <c r="AF65" s="56"/>
      <c r="AG65" s="31"/>
      <c r="AH65" s="31"/>
      <c r="AI65" s="31"/>
      <c r="AJ65" s="32"/>
      <c r="AK65" s="1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ht="19.5" customHeight="1">
      <c r="A66" s="33"/>
      <c r="B66" s="33"/>
      <c r="C66" s="34" t="s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5"/>
      <c r="AH66" s="36"/>
      <c r="AI66" s="36"/>
      <c r="AJ66" s="36"/>
      <c r="AK66" s="3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ht="12">
      <c r="A67" s="37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  <row r="151" spans="2:78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</row>
    <row r="152" spans="2:78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</row>
    <row r="153" spans="2:78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</row>
    <row r="154" spans="2:78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</row>
    <row r="155" spans="2:78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</row>
    <row r="156" spans="2:78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</row>
    <row r="157" spans="2:78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</row>
    <row r="158" spans="2:78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</row>
    <row r="159" spans="2:78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</row>
    <row r="160" spans="2:78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</row>
    <row r="161" spans="2:78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</row>
    <row r="162" spans="2:78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</row>
    <row r="163" spans="2:78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</row>
    <row r="164" spans="2:78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</row>
    <row r="165" spans="2:78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</row>
    <row r="166" spans="2:78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</row>
    <row r="167" spans="2:78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</row>
    <row r="168" spans="2:78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</row>
    <row r="169" spans="2:78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</row>
    <row r="170" spans="2:78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</row>
    <row r="171" spans="2:78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</row>
    <row r="172" spans="2:78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</row>
    <row r="173" spans="2:78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</row>
    <row r="174" spans="2:78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</row>
    <row r="175" spans="2:78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</row>
    <row r="176" spans="2:78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</row>
    <row r="177" spans="2:78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</row>
    <row r="178" spans="2:78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</row>
    <row r="179" spans="2:78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</row>
    <row r="180" spans="2:78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</row>
    <row r="181" spans="2:78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</row>
    <row r="182" spans="2:78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</row>
    <row r="183" spans="2:78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</row>
  </sheetData>
  <sheetProtection/>
  <mergeCells count="216">
    <mergeCell ref="AI25:AJ28"/>
    <mergeCell ref="Z46:AA47"/>
    <mergeCell ref="K65:T65"/>
    <mergeCell ref="U65:W65"/>
    <mergeCell ref="Y65:AF65"/>
    <mergeCell ref="AP2:AS3"/>
    <mergeCell ref="AP4:AS6"/>
    <mergeCell ref="Z51:AA51"/>
    <mergeCell ref="AB51:AC51"/>
    <mergeCell ref="AB49:AC49"/>
    <mergeCell ref="Z50:AA50"/>
    <mergeCell ref="AB50:AC50"/>
    <mergeCell ref="Z49:AA49"/>
    <mergeCell ref="AB46:AC47"/>
    <mergeCell ref="AE37:AJ38"/>
    <mergeCell ref="AE33:AF34"/>
    <mergeCell ref="AG33:AH34"/>
    <mergeCell ref="AI33:AJ34"/>
    <mergeCell ref="U29:AA29"/>
    <mergeCell ref="AE29:AF32"/>
    <mergeCell ref="AG29:AH32"/>
    <mergeCell ref="AI29:AJ32"/>
    <mergeCell ref="U25:AA25"/>
    <mergeCell ref="AE25:AF28"/>
    <mergeCell ref="AG25:AH28"/>
    <mergeCell ref="C49:H49"/>
    <mergeCell ref="B52:B62"/>
    <mergeCell ref="C52:AJ62"/>
    <mergeCell ref="I64:J64"/>
    <mergeCell ref="K64:L64"/>
    <mergeCell ref="N64:O64"/>
    <mergeCell ref="Q64:R64"/>
    <mergeCell ref="U64:W64"/>
    <mergeCell ref="Y64:AE64"/>
    <mergeCell ref="C51:H51"/>
    <mergeCell ref="I51:J51"/>
    <mergeCell ref="K51:P51"/>
    <mergeCell ref="Q51:R51"/>
    <mergeCell ref="T51:W51"/>
    <mergeCell ref="X51:Y51"/>
    <mergeCell ref="AD47:AJ51"/>
    <mergeCell ref="C48:H48"/>
    <mergeCell ref="I48:J48"/>
    <mergeCell ref="K48:P48"/>
    <mergeCell ref="Q48:R48"/>
    <mergeCell ref="T48:W48"/>
    <mergeCell ref="X48:Y48"/>
    <mergeCell ref="Z48:AA48"/>
    <mergeCell ref="AB48:AC48"/>
    <mergeCell ref="K50:P50"/>
    <mergeCell ref="Q50:R50"/>
    <mergeCell ref="T50:W50"/>
    <mergeCell ref="X50:Y50"/>
    <mergeCell ref="I49:J49"/>
    <mergeCell ref="K49:P49"/>
    <mergeCell ref="Q49:R49"/>
    <mergeCell ref="T49:W49"/>
    <mergeCell ref="X49:Y49"/>
    <mergeCell ref="B46:B51"/>
    <mergeCell ref="C46:R46"/>
    <mergeCell ref="S46:S51"/>
    <mergeCell ref="V46:W46"/>
    <mergeCell ref="X46:Y47"/>
    <mergeCell ref="C37:M38"/>
    <mergeCell ref="N37:O38"/>
    <mergeCell ref="P37:Q38"/>
    <mergeCell ref="R37:S38"/>
    <mergeCell ref="T37:AD38"/>
    <mergeCell ref="B13:B45"/>
    <mergeCell ref="C21:C24"/>
    <mergeCell ref="C47:H47"/>
    <mergeCell ref="I47:J47"/>
    <mergeCell ref="K47:P47"/>
    <mergeCell ref="Q47:R47"/>
    <mergeCell ref="T47:U47"/>
    <mergeCell ref="C39:M40"/>
    <mergeCell ref="N39:S40"/>
    <mergeCell ref="T39:AJ40"/>
    <mergeCell ref="C41:AJ41"/>
    <mergeCell ref="C42:AJ45"/>
    <mergeCell ref="C50:H50"/>
    <mergeCell ref="I50:J50"/>
    <mergeCell ref="D34:J34"/>
    <mergeCell ref="D35:J35"/>
    <mergeCell ref="T35:AD36"/>
    <mergeCell ref="AE35:AF36"/>
    <mergeCell ref="AG35:AH36"/>
    <mergeCell ref="AI35:AJ36"/>
    <mergeCell ref="D36:J36"/>
    <mergeCell ref="C33:C36"/>
    <mergeCell ref="D33:J33"/>
    <mergeCell ref="N33:O36"/>
    <mergeCell ref="P33:Q36"/>
    <mergeCell ref="R33:S36"/>
    <mergeCell ref="T33:AD34"/>
    <mergeCell ref="D30:J30"/>
    <mergeCell ref="U30:AA30"/>
    <mergeCell ref="D31:J31"/>
    <mergeCell ref="U31:AA31"/>
    <mergeCell ref="D32:J32"/>
    <mergeCell ref="U32:AA32"/>
    <mergeCell ref="C29:C32"/>
    <mergeCell ref="D29:J29"/>
    <mergeCell ref="N29:O32"/>
    <mergeCell ref="P29:Q32"/>
    <mergeCell ref="R29:S32"/>
    <mergeCell ref="T29:T32"/>
    <mergeCell ref="D26:J26"/>
    <mergeCell ref="U26:AA26"/>
    <mergeCell ref="D27:J27"/>
    <mergeCell ref="U27:AA27"/>
    <mergeCell ref="D28:J28"/>
    <mergeCell ref="U28:AA28"/>
    <mergeCell ref="C25:C28"/>
    <mergeCell ref="D25:J25"/>
    <mergeCell ref="N25:O28"/>
    <mergeCell ref="P25:Q28"/>
    <mergeCell ref="R25:S28"/>
    <mergeCell ref="T25:T28"/>
    <mergeCell ref="C13:C15"/>
    <mergeCell ref="AE21:AF24"/>
    <mergeCell ref="AG21:AH24"/>
    <mergeCell ref="AI21:AJ24"/>
    <mergeCell ref="AI16:AJ20"/>
    <mergeCell ref="D17:J17"/>
    <mergeCell ref="U17:AA17"/>
    <mergeCell ref="D18:J18"/>
    <mergeCell ref="U18:AA18"/>
    <mergeCell ref="D19:J19"/>
    <mergeCell ref="U19:AA19"/>
    <mergeCell ref="D20:J20"/>
    <mergeCell ref="U20:AA20"/>
    <mergeCell ref="D21:J21"/>
    <mergeCell ref="D22:J22"/>
    <mergeCell ref="U22:AA22"/>
    <mergeCell ref="D23:J23"/>
    <mergeCell ref="U23:AA23"/>
    <mergeCell ref="D24:J24"/>
    <mergeCell ref="U24:AA24"/>
    <mergeCell ref="R21:S24"/>
    <mergeCell ref="T21:T24"/>
    <mergeCell ref="U21:AA21"/>
    <mergeCell ref="N21:O24"/>
    <mergeCell ref="C16:C20"/>
    <mergeCell ref="D16:J16"/>
    <mergeCell ref="N16:O20"/>
    <mergeCell ref="P16:Q20"/>
    <mergeCell ref="R16:S20"/>
    <mergeCell ref="T16:T20"/>
    <mergeCell ref="U16:AA16"/>
    <mergeCell ref="AE16:AF20"/>
    <mergeCell ref="AG16:AH20"/>
    <mergeCell ref="AF11:AG12"/>
    <mergeCell ref="AH11:AJ11"/>
    <mergeCell ref="AH12:AJ12"/>
    <mergeCell ref="S11:T12"/>
    <mergeCell ref="U11:U12"/>
    <mergeCell ref="V11:V12"/>
    <mergeCell ref="AE13:AJ13"/>
    <mergeCell ref="D14:J15"/>
    <mergeCell ref="K14:M14"/>
    <mergeCell ref="N14:O15"/>
    <mergeCell ref="P14:Q15"/>
    <mergeCell ref="R14:S15"/>
    <mergeCell ref="U14:AA15"/>
    <mergeCell ref="AB14:AD14"/>
    <mergeCell ref="AE14:AF15"/>
    <mergeCell ref="AG14:AH15"/>
    <mergeCell ref="D13:M13"/>
    <mergeCell ref="N13:S13"/>
    <mergeCell ref="T13:T15"/>
    <mergeCell ref="U13:AD13"/>
    <mergeCell ref="AI14:AJ15"/>
    <mergeCell ref="L8:N8"/>
    <mergeCell ref="O8:Q8"/>
    <mergeCell ref="R8:T8"/>
    <mergeCell ref="S9:T10"/>
    <mergeCell ref="E10:L11"/>
    <mergeCell ref="N11:O12"/>
    <mergeCell ref="W11:W12"/>
    <mergeCell ref="X11:X12"/>
    <mergeCell ref="Y11:AE12"/>
    <mergeCell ref="R6:T7"/>
    <mergeCell ref="V7:Z8"/>
    <mergeCell ref="AA7:AB8"/>
    <mergeCell ref="U9:U10"/>
    <mergeCell ref="V9:V10"/>
    <mergeCell ref="P21:Q24"/>
    <mergeCell ref="W9:W10"/>
    <mergeCell ref="X9:X10"/>
    <mergeCell ref="Y9:Y10"/>
    <mergeCell ref="Z9:AA10"/>
    <mergeCell ref="G1:AE1"/>
    <mergeCell ref="AI1:AK1"/>
    <mergeCell ref="B3:B8"/>
    <mergeCell ref="C3:G8"/>
    <mergeCell ref="H3:K8"/>
    <mergeCell ref="L3:T3"/>
    <mergeCell ref="U3:U8"/>
    <mergeCell ref="V3:Z6"/>
    <mergeCell ref="AA3:AB6"/>
    <mergeCell ref="AC3:AC10"/>
    <mergeCell ref="B9:B12"/>
    <mergeCell ref="C9:D9"/>
    <mergeCell ref="E9:L9"/>
    <mergeCell ref="M9:M12"/>
    <mergeCell ref="N9:O10"/>
    <mergeCell ref="P9:R10"/>
    <mergeCell ref="P11:R12"/>
    <mergeCell ref="AD3:AJ3"/>
    <mergeCell ref="L4:N5"/>
    <mergeCell ref="O4:Q5"/>
    <mergeCell ref="R4:T5"/>
    <mergeCell ref="AD4:AJ10"/>
    <mergeCell ref="L6:N7"/>
    <mergeCell ref="O6:Q7"/>
  </mergeCells>
  <printOptions/>
  <pageMargins left="0.11811023622047245" right="0.31496062992125984" top="0.35433070866141736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J604"/>
  <sheetViews>
    <sheetView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I11" sqref="FI11"/>
    </sheetView>
  </sheetViews>
  <sheetFormatPr defaultColWidth="9.00390625" defaultRowHeight="12.75"/>
  <cols>
    <col min="1" max="3" width="4.25390625" style="0" customWidth="1"/>
    <col min="4" max="5" width="13.375" style="0" customWidth="1"/>
    <col min="6" max="11" width="4.25390625" style="0" customWidth="1"/>
    <col min="12" max="12" width="13.375" style="0" customWidth="1"/>
    <col min="13" max="17" width="10.875" style="0" customWidth="1"/>
    <col min="18" max="20" width="4.25390625" style="0" customWidth="1"/>
    <col min="21" max="23" width="13.375" style="0" customWidth="1"/>
    <col min="24" max="114" width="4.25390625" style="0" customWidth="1"/>
    <col min="115" max="141" width="4.625" style="0" customWidth="1"/>
    <col min="142" max="142" width="71.75390625" style="0" customWidth="1"/>
    <col min="143" max="164" width="4.25390625" style="0" customWidth="1"/>
    <col min="165" max="165" width="30.00390625" style="0" customWidth="1"/>
    <col min="166" max="166" width="104.75390625" style="0" customWidth="1"/>
  </cols>
  <sheetData>
    <row r="1" spans="1:166" ht="12">
      <c r="A1" s="343" t="s">
        <v>117</v>
      </c>
      <c r="B1" s="343" t="s">
        <v>118</v>
      </c>
      <c r="C1" s="343" t="s">
        <v>119</v>
      </c>
      <c r="D1" s="343" t="s">
        <v>33</v>
      </c>
      <c r="E1" s="343" t="s">
        <v>120</v>
      </c>
      <c r="F1" s="343" t="s">
        <v>37</v>
      </c>
      <c r="G1" s="342" t="s">
        <v>121</v>
      </c>
      <c r="H1" s="342"/>
      <c r="I1" s="342"/>
      <c r="J1" s="342" t="s">
        <v>123</v>
      </c>
      <c r="K1" s="342"/>
      <c r="L1" s="342"/>
      <c r="M1" s="342" t="s">
        <v>178</v>
      </c>
      <c r="N1" s="342"/>
      <c r="O1" s="342"/>
      <c r="P1" s="342" t="s">
        <v>179</v>
      </c>
      <c r="Q1" s="342"/>
      <c r="R1" s="342" t="s">
        <v>171</v>
      </c>
      <c r="S1" s="342"/>
      <c r="T1" s="342"/>
      <c r="U1" s="342"/>
      <c r="V1" s="342"/>
      <c r="W1" s="342"/>
      <c r="X1" s="342" t="s">
        <v>125</v>
      </c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 t="s">
        <v>138</v>
      </c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 t="s">
        <v>139</v>
      </c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2"/>
      <c r="DJ1" s="342"/>
      <c r="DK1" s="342" t="s">
        <v>148</v>
      </c>
      <c r="DL1" s="342"/>
      <c r="DM1" s="342"/>
      <c r="DN1" s="342"/>
      <c r="DO1" s="342"/>
      <c r="DP1" s="342"/>
      <c r="DQ1" s="342"/>
      <c r="DR1" s="342"/>
      <c r="DS1" s="342"/>
      <c r="DT1" s="342" t="s">
        <v>149</v>
      </c>
      <c r="DU1" s="342"/>
      <c r="DV1" s="342"/>
      <c r="DW1" s="342"/>
      <c r="DX1" s="342"/>
      <c r="DY1" s="342"/>
      <c r="DZ1" s="342"/>
      <c r="EA1" s="342"/>
      <c r="EB1" s="342"/>
      <c r="EC1" s="342" t="s">
        <v>150</v>
      </c>
      <c r="ED1" s="342"/>
      <c r="EE1" s="342"/>
      <c r="EF1" s="342"/>
      <c r="EG1" s="342"/>
      <c r="EH1" s="342"/>
      <c r="EI1" s="342"/>
      <c r="EJ1" s="342"/>
      <c r="EK1" s="342"/>
      <c r="EL1" s="343" t="s">
        <v>151</v>
      </c>
      <c r="EM1" s="342" t="s">
        <v>31</v>
      </c>
      <c r="EN1" s="342"/>
      <c r="EO1" s="342"/>
      <c r="EP1" s="342"/>
      <c r="EQ1" s="342"/>
      <c r="ER1" s="342"/>
      <c r="ES1" s="342"/>
      <c r="ET1" s="342"/>
      <c r="EU1" s="342"/>
      <c r="EV1" s="342"/>
      <c r="EW1" s="342" t="s">
        <v>161</v>
      </c>
      <c r="EX1" s="342"/>
      <c r="EY1" s="342"/>
      <c r="EZ1" s="342"/>
      <c r="FA1" s="342"/>
      <c r="FB1" s="342"/>
      <c r="FC1" s="342"/>
      <c r="FD1" s="342"/>
      <c r="FE1" s="342"/>
      <c r="FF1" s="342"/>
      <c r="FG1" s="342"/>
      <c r="FH1" s="342"/>
      <c r="FI1" s="342"/>
      <c r="FJ1" s="344" t="s">
        <v>170</v>
      </c>
    </row>
    <row r="2" spans="1:166" ht="12">
      <c r="A2" s="343"/>
      <c r="B2" s="343"/>
      <c r="C2" s="343"/>
      <c r="D2" s="343"/>
      <c r="E2" s="343"/>
      <c r="F2" s="343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 t="s">
        <v>126</v>
      </c>
      <c r="Y2" s="342"/>
      <c r="Z2" s="342"/>
      <c r="AA2" s="342"/>
      <c r="AB2" s="342"/>
      <c r="AC2" s="342" t="s">
        <v>127</v>
      </c>
      <c r="AD2" s="342"/>
      <c r="AE2" s="342"/>
      <c r="AF2" s="342"/>
      <c r="AG2" s="342" t="s">
        <v>129</v>
      </c>
      <c r="AH2" s="342"/>
      <c r="AI2" s="342"/>
      <c r="AJ2" s="342"/>
      <c r="AK2" s="342" t="s">
        <v>130</v>
      </c>
      <c r="AL2" s="342"/>
      <c r="AM2" s="342"/>
      <c r="AN2" s="342"/>
      <c r="AO2" s="342" t="s">
        <v>132</v>
      </c>
      <c r="AP2" s="342"/>
      <c r="AQ2" s="342"/>
      <c r="AR2" s="342"/>
      <c r="AS2" s="342" t="s">
        <v>133</v>
      </c>
      <c r="AT2" s="342"/>
      <c r="AU2" s="342"/>
      <c r="AV2" s="342"/>
      <c r="AW2" s="342" t="s">
        <v>136</v>
      </c>
      <c r="AX2" s="342"/>
      <c r="AY2" s="342"/>
      <c r="AZ2" s="342"/>
      <c r="BA2" s="342" t="s">
        <v>137</v>
      </c>
      <c r="BB2" s="342"/>
      <c r="BC2" s="342"/>
      <c r="BD2" s="342"/>
      <c r="BE2" s="342" t="s">
        <v>107</v>
      </c>
      <c r="BF2" s="342"/>
      <c r="BG2" s="342"/>
      <c r="BH2" s="342"/>
      <c r="BI2" s="342" t="s">
        <v>126</v>
      </c>
      <c r="BJ2" s="342"/>
      <c r="BK2" s="342"/>
      <c r="BL2" s="342" t="s">
        <v>127</v>
      </c>
      <c r="BM2" s="342"/>
      <c r="BN2" s="342"/>
      <c r="BO2" s="342" t="s">
        <v>129</v>
      </c>
      <c r="BP2" s="342"/>
      <c r="BQ2" s="342"/>
      <c r="BR2" s="342" t="s">
        <v>130</v>
      </c>
      <c r="BS2" s="342"/>
      <c r="BT2" s="342"/>
      <c r="BU2" s="342" t="s">
        <v>132</v>
      </c>
      <c r="BV2" s="342"/>
      <c r="BW2" s="342"/>
      <c r="BX2" s="342" t="s">
        <v>133</v>
      </c>
      <c r="BY2" s="342"/>
      <c r="BZ2" s="342"/>
      <c r="CA2" s="342" t="s">
        <v>136</v>
      </c>
      <c r="CB2" s="342"/>
      <c r="CC2" s="342"/>
      <c r="CD2" s="342" t="s">
        <v>137</v>
      </c>
      <c r="CE2" s="342"/>
      <c r="CF2" s="342"/>
      <c r="CG2" s="342" t="s">
        <v>107</v>
      </c>
      <c r="CH2" s="342"/>
      <c r="CI2" s="342"/>
      <c r="CJ2" s="342" t="s">
        <v>126</v>
      </c>
      <c r="CK2" s="342"/>
      <c r="CL2" s="342"/>
      <c r="CM2" s="342" t="s">
        <v>127</v>
      </c>
      <c r="CN2" s="342"/>
      <c r="CO2" s="342"/>
      <c r="CP2" s="342" t="s">
        <v>129</v>
      </c>
      <c r="CQ2" s="342"/>
      <c r="CR2" s="342"/>
      <c r="CS2" s="342" t="s">
        <v>130</v>
      </c>
      <c r="CT2" s="342"/>
      <c r="CU2" s="342"/>
      <c r="CV2" s="342" t="s">
        <v>132</v>
      </c>
      <c r="CW2" s="342"/>
      <c r="CX2" s="342"/>
      <c r="CY2" s="342" t="s">
        <v>133</v>
      </c>
      <c r="CZ2" s="342"/>
      <c r="DA2" s="342"/>
      <c r="DB2" s="342" t="s">
        <v>136</v>
      </c>
      <c r="DC2" s="342"/>
      <c r="DD2" s="342"/>
      <c r="DE2" s="342" t="s">
        <v>137</v>
      </c>
      <c r="DF2" s="342"/>
      <c r="DG2" s="342"/>
      <c r="DH2" s="342" t="s">
        <v>107</v>
      </c>
      <c r="DI2" s="342"/>
      <c r="DJ2" s="342"/>
      <c r="DK2" s="342"/>
      <c r="DL2" s="342"/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42"/>
      <c r="DX2" s="342"/>
      <c r="DY2" s="342"/>
      <c r="DZ2" s="342"/>
      <c r="EA2" s="342"/>
      <c r="EB2" s="342"/>
      <c r="EC2" s="342"/>
      <c r="ED2" s="342"/>
      <c r="EE2" s="342"/>
      <c r="EF2" s="342"/>
      <c r="EG2" s="342"/>
      <c r="EH2" s="342"/>
      <c r="EI2" s="342"/>
      <c r="EJ2" s="342"/>
      <c r="EK2" s="342"/>
      <c r="EL2" s="343"/>
      <c r="EM2" s="342"/>
      <c r="EN2" s="342"/>
      <c r="EO2" s="342"/>
      <c r="EP2" s="342"/>
      <c r="EQ2" s="342"/>
      <c r="ER2" s="342"/>
      <c r="ES2" s="342"/>
      <c r="ET2" s="342"/>
      <c r="EU2" s="342"/>
      <c r="EV2" s="342"/>
      <c r="EW2" s="342" t="s">
        <v>162</v>
      </c>
      <c r="EX2" s="342"/>
      <c r="EY2" s="342"/>
      <c r="EZ2" s="342"/>
      <c r="FA2" s="342" t="s">
        <v>167</v>
      </c>
      <c r="FB2" s="342"/>
      <c r="FC2" s="342"/>
      <c r="FD2" s="342"/>
      <c r="FE2" s="342" t="s">
        <v>168</v>
      </c>
      <c r="FF2" s="342"/>
      <c r="FG2" s="342"/>
      <c r="FH2" s="342"/>
      <c r="FI2" s="343" t="s">
        <v>169</v>
      </c>
      <c r="FJ2" s="344"/>
    </row>
    <row r="3" spans="1:166" s="44" customFormat="1" ht="137.25" customHeight="1">
      <c r="A3" s="343"/>
      <c r="B3" s="343"/>
      <c r="C3" s="343"/>
      <c r="D3" s="343"/>
      <c r="E3" s="343"/>
      <c r="F3" s="343"/>
      <c r="G3" s="45" t="s">
        <v>34</v>
      </c>
      <c r="H3" s="45" t="s">
        <v>122</v>
      </c>
      <c r="I3" s="45" t="s">
        <v>36</v>
      </c>
      <c r="J3" s="45" t="s">
        <v>34</v>
      </c>
      <c r="K3" s="45" t="s">
        <v>122</v>
      </c>
      <c r="L3" s="45" t="s">
        <v>124</v>
      </c>
      <c r="M3" s="45" t="s">
        <v>175</v>
      </c>
      <c r="N3" s="45" t="s">
        <v>176</v>
      </c>
      <c r="O3" s="45" t="s">
        <v>177</v>
      </c>
      <c r="P3" s="45" t="s">
        <v>180</v>
      </c>
      <c r="Q3" s="45" t="s">
        <v>181</v>
      </c>
      <c r="R3" s="45" t="s">
        <v>34</v>
      </c>
      <c r="S3" s="45" t="s">
        <v>122</v>
      </c>
      <c r="T3" s="45" t="s">
        <v>36</v>
      </c>
      <c r="U3" s="45" t="s">
        <v>43</v>
      </c>
      <c r="V3" s="45" t="s">
        <v>124</v>
      </c>
      <c r="W3" s="45" t="s">
        <v>172</v>
      </c>
      <c r="X3" s="45" t="s">
        <v>98</v>
      </c>
      <c r="Y3" s="45" t="s">
        <v>57</v>
      </c>
      <c r="Z3" s="45" t="s">
        <v>0</v>
      </c>
      <c r="AA3" s="45" t="s">
        <v>1</v>
      </c>
      <c r="AB3" s="45" t="s">
        <v>95</v>
      </c>
      <c r="AC3" s="45" t="s">
        <v>98</v>
      </c>
      <c r="AD3" s="45" t="s">
        <v>96</v>
      </c>
      <c r="AE3" s="45" t="s">
        <v>73</v>
      </c>
      <c r="AF3" s="45" t="s">
        <v>97</v>
      </c>
      <c r="AG3" s="45" t="s">
        <v>98</v>
      </c>
      <c r="AH3" s="45" t="s">
        <v>128</v>
      </c>
      <c r="AI3" s="45" t="s">
        <v>73</v>
      </c>
      <c r="AJ3" s="45" t="s">
        <v>97</v>
      </c>
      <c r="AK3" s="45" t="s">
        <v>98</v>
      </c>
      <c r="AL3" s="45" t="s">
        <v>131</v>
      </c>
      <c r="AM3" s="45" t="s">
        <v>73</v>
      </c>
      <c r="AN3" s="45" t="s">
        <v>97</v>
      </c>
      <c r="AO3" s="45" t="s">
        <v>98</v>
      </c>
      <c r="AP3" s="45" t="s">
        <v>74</v>
      </c>
      <c r="AQ3" s="45" t="s">
        <v>75</v>
      </c>
      <c r="AR3" s="45" t="s">
        <v>97</v>
      </c>
      <c r="AS3" s="45" t="s">
        <v>98</v>
      </c>
      <c r="AT3" s="45" t="s">
        <v>134</v>
      </c>
      <c r="AU3" s="45" t="s">
        <v>135</v>
      </c>
      <c r="AV3" s="45" t="s">
        <v>7</v>
      </c>
      <c r="AW3" s="45" t="s">
        <v>98</v>
      </c>
      <c r="AX3" s="45" t="s">
        <v>9</v>
      </c>
      <c r="AY3" s="45" t="s">
        <v>10</v>
      </c>
      <c r="AZ3" s="45" t="s">
        <v>7</v>
      </c>
      <c r="BA3" s="45" t="s">
        <v>98</v>
      </c>
      <c r="BB3" s="45" t="s">
        <v>99</v>
      </c>
      <c r="BC3" s="45" t="s">
        <v>12</v>
      </c>
      <c r="BD3" s="45" t="s">
        <v>97</v>
      </c>
      <c r="BE3" s="45" t="s">
        <v>98</v>
      </c>
      <c r="BF3" s="45" t="s">
        <v>46</v>
      </c>
      <c r="BG3" s="45" t="s">
        <v>47</v>
      </c>
      <c r="BH3" s="45" t="s">
        <v>97</v>
      </c>
      <c r="BI3" s="48" t="s">
        <v>140</v>
      </c>
      <c r="BJ3" s="48" t="s">
        <v>141</v>
      </c>
      <c r="BK3" s="48" t="s">
        <v>142</v>
      </c>
      <c r="BL3" s="48" t="s">
        <v>140</v>
      </c>
      <c r="BM3" s="48" t="s">
        <v>141</v>
      </c>
      <c r="BN3" s="48" t="s">
        <v>142</v>
      </c>
      <c r="BO3" s="48" t="s">
        <v>140</v>
      </c>
      <c r="BP3" s="48" t="s">
        <v>141</v>
      </c>
      <c r="BQ3" s="48" t="s">
        <v>142</v>
      </c>
      <c r="BR3" s="48" t="s">
        <v>140</v>
      </c>
      <c r="BS3" s="48" t="s">
        <v>141</v>
      </c>
      <c r="BT3" s="48" t="s">
        <v>142</v>
      </c>
      <c r="BU3" s="48" t="s">
        <v>140</v>
      </c>
      <c r="BV3" s="48" t="s">
        <v>141</v>
      </c>
      <c r="BW3" s="48" t="s">
        <v>142</v>
      </c>
      <c r="BX3" s="48" t="s">
        <v>140</v>
      </c>
      <c r="BY3" s="48" t="s">
        <v>141</v>
      </c>
      <c r="BZ3" s="48" t="s">
        <v>142</v>
      </c>
      <c r="CA3" s="48" t="s">
        <v>140</v>
      </c>
      <c r="CB3" s="48" t="s">
        <v>141</v>
      </c>
      <c r="CC3" s="48" t="s">
        <v>142</v>
      </c>
      <c r="CD3" s="48" t="s">
        <v>140</v>
      </c>
      <c r="CE3" s="48" t="s">
        <v>141</v>
      </c>
      <c r="CF3" s="48" t="s">
        <v>142</v>
      </c>
      <c r="CG3" s="48" t="s">
        <v>140</v>
      </c>
      <c r="CH3" s="48" t="s">
        <v>141</v>
      </c>
      <c r="CI3" s="48" t="s">
        <v>142</v>
      </c>
      <c r="CJ3" s="45" t="s">
        <v>140</v>
      </c>
      <c r="CK3" s="45" t="s">
        <v>141</v>
      </c>
      <c r="CL3" s="45" t="s">
        <v>142</v>
      </c>
      <c r="CM3" s="45" t="s">
        <v>140</v>
      </c>
      <c r="CN3" s="45" t="s">
        <v>141</v>
      </c>
      <c r="CO3" s="45" t="s">
        <v>142</v>
      </c>
      <c r="CP3" s="45" t="s">
        <v>140</v>
      </c>
      <c r="CQ3" s="45" t="s">
        <v>141</v>
      </c>
      <c r="CR3" s="45" t="s">
        <v>142</v>
      </c>
      <c r="CS3" s="45" t="s">
        <v>140</v>
      </c>
      <c r="CT3" s="45" t="s">
        <v>141</v>
      </c>
      <c r="CU3" s="45" t="s">
        <v>142</v>
      </c>
      <c r="CV3" s="45" t="s">
        <v>140</v>
      </c>
      <c r="CW3" s="45" t="s">
        <v>141</v>
      </c>
      <c r="CX3" s="45" t="s">
        <v>142</v>
      </c>
      <c r="CY3" s="45" t="s">
        <v>140</v>
      </c>
      <c r="CZ3" s="45" t="s">
        <v>141</v>
      </c>
      <c r="DA3" s="45" t="s">
        <v>142</v>
      </c>
      <c r="DB3" s="45" t="s">
        <v>140</v>
      </c>
      <c r="DC3" s="45" t="s">
        <v>141</v>
      </c>
      <c r="DD3" s="45" t="s">
        <v>142</v>
      </c>
      <c r="DE3" s="45" t="s">
        <v>140</v>
      </c>
      <c r="DF3" s="45" t="s">
        <v>141</v>
      </c>
      <c r="DG3" s="45" t="s">
        <v>142</v>
      </c>
      <c r="DH3" s="45" t="s">
        <v>140</v>
      </c>
      <c r="DI3" s="45" t="s">
        <v>141</v>
      </c>
      <c r="DJ3" s="45" t="s">
        <v>142</v>
      </c>
      <c r="DK3" s="45" t="s">
        <v>126</v>
      </c>
      <c r="DL3" s="45" t="s">
        <v>127</v>
      </c>
      <c r="DM3" s="45" t="s">
        <v>129</v>
      </c>
      <c r="DN3" s="45" t="s">
        <v>130</v>
      </c>
      <c r="DO3" s="45" t="s">
        <v>132</v>
      </c>
      <c r="DP3" s="45" t="s">
        <v>133</v>
      </c>
      <c r="DQ3" s="45" t="s">
        <v>136</v>
      </c>
      <c r="DR3" s="45" t="s">
        <v>137</v>
      </c>
      <c r="DS3" s="45" t="s">
        <v>107</v>
      </c>
      <c r="DT3" s="45" t="s">
        <v>126</v>
      </c>
      <c r="DU3" s="45" t="s">
        <v>127</v>
      </c>
      <c r="DV3" s="45" t="s">
        <v>129</v>
      </c>
      <c r="DW3" s="45" t="s">
        <v>130</v>
      </c>
      <c r="DX3" s="45" t="s">
        <v>132</v>
      </c>
      <c r="DY3" s="45" t="s">
        <v>133</v>
      </c>
      <c r="DZ3" s="45" t="s">
        <v>136</v>
      </c>
      <c r="EA3" s="45" t="s">
        <v>137</v>
      </c>
      <c r="EB3" s="45" t="s">
        <v>107</v>
      </c>
      <c r="EC3" s="45" t="s">
        <v>126</v>
      </c>
      <c r="ED3" s="45" t="s">
        <v>127</v>
      </c>
      <c r="EE3" s="45" t="s">
        <v>129</v>
      </c>
      <c r="EF3" s="45" t="s">
        <v>130</v>
      </c>
      <c r="EG3" s="45" t="s">
        <v>132</v>
      </c>
      <c r="EH3" s="45" t="s">
        <v>133</v>
      </c>
      <c r="EI3" s="45" t="s">
        <v>136</v>
      </c>
      <c r="EJ3" s="45" t="s">
        <v>137</v>
      </c>
      <c r="EK3" s="45" t="s">
        <v>107</v>
      </c>
      <c r="EL3" s="343"/>
      <c r="EM3" s="45" t="s">
        <v>152</v>
      </c>
      <c r="EN3" s="45" t="s">
        <v>153</v>
      </c>
      <c r="EO3" s="45" t="s">
        <v>154</v>
      </c>
      <c r="EP3" s="45" t="s">
        <v>25</v>
      </c>
      <c r="EQ3" s="45" t="s">
        <v>155</v>
      </c>
      <c r="ER3" s="45" t="s">
        <v>156</v>
      </c>
      <c r="ES3" s="45" t="s">
        <v>157</v>
      </c>
      <c r="ET3" s="45" t="s">
        <v>158</v>
      </c>
      <c r="EU3" s="45" t="s">
        <v>159</v>
      </c>
      <c r="EV3" s="45" t="s">
        <v>160</v>
      </c>
      <c r="EW3" s="45" t="s">
        <v>163</v>
      </c>
      <c r="EX3" s="45" t="s">
        <v>164</v>
      </c>
      <c r="EY3" s="45" t="s">
        <v>165</v>
      </c>
      <c r="EZ3" s="45" t="s">
        <v>166</v>
      </c>
      <c r="FA3" s="45" t="s">
        <v>163</v>
      </c>
      <c r="FB3" s="45" t="s">
        <v>164</v>
      </c>
      <c r="FC3" s="45" t="s">
        <v>165</v>
      </c>
      <c r="FD3" s="45" t="s">
        <v>166</v>
      </c>
      <c r="FE3" s="45" t="s">
        <v>163</v>
      </c>
      <c r="FF3" s="45" t="s">
        <v>164</v>
      </c>
      <c r="FG3" s="45" t="s">
        <v>165</v>
      </c>
      <c r="FH3" s="45" t="s">
        <v>166</v>
      </c>
      <c r="FI3" s="343"/>
      <c r="FJ3" s="344"/>
    </row>
    <row r="4" spans="1:166" ht="15" customHeight="1">
      <c r="A4" s="46">
        <v>0</v>
      </c>
      <c r="B4" s="46">
        <v>1</v>
      </c>
      <c r="C4" s="46">
        <v>1</v>
      </c>
      <c r="D4" s="46" t="s">
        <v>143</v>
      </c>
      <c r="E4" s="46" t="s">
        <v>144</v>
      </c>
      <c r="F4" s="46" t="s">
        <v>145</v>
      </c>
      <c r="G4" s="46">
        <v>18</v>
      </c>
      <c r="H4" s="46">
        <v>4</v>
      </c>
      <c r="I4" s="46">
        <v>2</v>
      </c>
      <c r="J4" s="46">
        <v>4</v>
      </c>
      <c r="K4" s="46">
        <v>3</v>
      </c>
      <c r="L4" s="46" t="s">
        <v>146</v>
      </c>
      <c r="M4" s="46" t="s">
        <v>182</v>
      </c>
      <c r="N4" s="46" t="s">
        <v>183</v>
      </c>
      <c r="O4" s="46" t="s">
        <v>184</v>
      </c>
      <c r="P4" s="46" t="s">
        <v>185</v>
      </c>
      <c r="Q4" s="46" t="s">
        <v>186</v>
      </c>
      <c r="R4" s="46">
        <v>4</v>
      </c>
      <c r="S4" s="46">
        <v>1</v>
      </c>
      <c r="T4" s="46">
        <v>10</v>
      </c>
      <c r="U4" s="46" t="s">
        <v>173</v>
      </c>
      <c r="V4" s="46" t="s">
        <v>146</v>
      </c>
      <c r="W4" s="46" t="s">
        <v>174</v>
      </c>
      <c r="X4" s="46" t="s">
        <v>147</v>
      </c>
      <c r="Y4" s="46" t="s">
        <v>147</v>
      </c>
      <c r="Z4" s="46" t="s">
        <v>147</v>
      </c>
      <c r="AA4" s="46" t="s">
        <v>147</v>
      </c>
      <c r="AB4" s="46" t="s">
        <v>147</v>
      </c>
      <c r="AC4" s="46" t="s">
        <v>147</v>
      </c>
      <c r="AD4" s="46" t="s">
        <v>147</v>
      </c>
      <c r="AE4" s="46" t="s">
        <v>147</v>
      </c>
      <c r="AF4" s="46" t="s">
        <v>147</v>
      </c>
      <c r="AG4" s="46" t="s">
        <v>147</v>
      </c>
      <c r="AH4" s="46" t="s">
        <v>147</v>
      </c>
      <c r="AI4" s="46" t="s">
        <v>147</v>
      </c>
      <c r="AJ4" s="46" t="s">
        <v>147</v>
      </c>
      <c r="AK4" s="46" t="s">
        <v>147</v>
      </c>
      <c r="AL4" s="46" t="s">
        <v>147</v>
      </c>
      <c r="AM4" s="46" t="s">
        <v>147</v>
      </c>
      <c r="AN4" s="46" t="s">
        <v>147</v>
      </c>
      <c r="AO4" s="46" t="s">
        <v>147</v>
      </c>
      <c r="AP4" s="46" t="s">
        <v>147</v>
      </c>
      <c r="AQ4" s="46" t="s">
        <v>147</v>
      </c>
      <c r="AR4" s="46" t="s">
        <v>147</v>
      </c>
      <c r="AS4" s="46" t="s">
        <v>147</v>
      </c>
      <c r="AT4" s="46" t="s">
        <v>147</v>
      </c>
      <c r="AU4" s="46" t="s">
        <v>147</v>
      </c>
      <c r="AV4" s="46" t="s">
        <v>147</v>
      </c>
      <c r="AW4" s="46" t="s">
        <v>147</v>
      </c>
      <c r="AX4" s="46" t="s">
        <v>147</v>
      </c>
      <c r="AY4" s="46" t="s">
        <v>147</v>
      </c>
      <c r="AZ4" s="46" t="s">
        <v>147</v>
      </c>
      <c r="BA4" s="46" t="s">
        <v>147</v>
      </c>
      <c r="BB4" s="46" t="s">
        <v>147</v>
      </c>
      <c r="BC4" s="46" t="s">
        <v>147</v>
      </c>
      <c r="BD4" s="46" t="s">
        <v>147</v>
      </c>
      <c r="BE4" s="46" t="s">
        <v>147</v>
      </c>
      <c r="BF4" s="46" t="s">
        <v>147</v>
      </c>
      <c r="BG4" s="46" t="s">
        <v>147</v>
      </c>
      <c r="BH4" s="46" t="s">
        <v>147</v>
      </c>
      <c r="BI4" s="46" t="s">
        <v>147</v>
      </c>
      <c r="BJ4" s="46" t="s">
        <v>147</v>
      </c>
      <c r="BK4" s="46" t="s">
        <v>147</v>
      </c>
      <c r="BL4" s="46" t="s">
        <v>147</v>
      </c>
      <c r="BM4" s="46" t="s">
        <v>147</v>
      </c>
      <c r="BN4" s="46" t="s">
        <v>147</v>
      </c>
      <c r="BO4" s="46" t="s">
        <v>147</v>
      </c>
      <c r="BP4" s="46" t="s">
        <v>147</v>
      </c>
      <c r="BQ4" s="46" t="s">
        <v>147</v>
      </c>
      <c r="BR4" s="46" t="s">
        <v>147</v>
      </c>
      <c r="BS4" s="46" t="s">
        <v>147</v>
      </c>
      <c r="BT4" s="46" t="s">
        <v>147</v>
      </c>
      <c r="BU4" s="46" t="s">
        <v>147</v>
      </c>
      <c r="BV4" s="46" t="s">
        <v>147</v>
      </c>
      <c r="BW4" s="46" t="s">
        <v>147</v>
      </c>
      <c r="BX4" s="46" t="s">
        <v>147</v>
      </c>
      <c r="BY4" s="46" t="s">
        <v>147</v>
      </c>
      <c r="BZ4" s="46" t="s">
        <v>147</v>
      </c>
      <c r="CA4" s="46" t="s">
        <v>147</v>
      </c>
      <c r="CB4" s="46" t="s">
        <v>147</v>
      </c>
      <c r="CC4" s="46" t="s">
        <v>147</v>
      </c>
      <c r="CD4" s="46" t="s">
        <v>147</v>
      </c>
      <c r="CE4" s="46" t="s">
        <v>147</v>
      </c>
      <c r="CF4" s="46" t="s">
        <v>147</v>
      </c>
      <c r="CG4" s="46" t="s">
        <v>147</v>
      </c>
      <c r="CH4" s="46" t="s">
        <v>147</v>
      </c>
      <c r="CI4" s="46" t="s">
        <v>147</v>
      </c>
      <c r="CJ4" s="46" t="s">
        <v>147</v>
      </c>
      <c r="CK4" s="46" t="s">
        <v>147</v>
      </c>
      <c r="CL4" s="46" t="s">
        <v>147</v>
      </c>
      <c r="CM4" s="46" t="s">
        <v>147</v>
      </c>
      <c r="CN4" s="46" t="s">
        <v>147</v>
      </c>
      <c r="CO4" s="46" t="s">
        <v>147</v>
      </c>
      <c r="CP4" s="46" t="s">
        <v>147</v>
      </c>
      <c r="CQ4" s="46" t="s">
        <v>147</v>
      </c>
      <c r="CR4" s="46" t="s">
        <v>147</v>
      </c>
      <c r="CS4" s="46" t="s">
        <v>147</v>
      </c>
      <c r="CT4" s="46" t="s">
        <v>147</v>
      </c>
      <c r="CU4" s="46" t="s">
        <v>147</v>
      </c>
      <c r="CV4" s="46" t="s">
        <v>147</v>
      </c>
      <c r="CW4" s="46" t="s">
        <v>147</v>
      </c>
      <c r="CX4" s="46" t="s">
        <v>147</v>
      </c>
      <c r="CY4" s="46" t="s">
        <v>147</v>
      </c>
      <c r="CZ4" s="46" t="s">
        <v>147</v>
      </c>
      <c r="DA4" s="46" t="s">
        <v>147</v>
      </c>
      <c r="DB4" s="46" t="s">
        <v>147</v>
      </c>
      <c r="DC4" s="46" t="s">
        <v>147</v>
      </c>
      <c r="DD4" s="46" t="s">
        <v>147</v>
      </c>
      <c r="DE4" s="46" t="s">
        <v>147</v>
      </c>
      <c r="DF4" s="46" t="s">
        <v>147</v>
      </c>
      <c r="DG4" s="46" t="s">
        <v>147</v>
      </c>
      <c r="DH4" s="46" t="s">
        <v>147</v>
      </c>
      <c r="DI4" s="46" t="s">
        <v>147</v>
      </c>
      <c r="DJ4" s="46" t="s">
        <v>147</v>
      </c>
      <c r="DK4" s="46">
        <v>5</v>
      </c>
      <c r="DL4" s="46">
        <v>5</v>
      </c>
      <c r="DM4" s="46">
        <v>5</v>
      </c>
      <c r="DN4" s="46">
        <v>5</v>
      </c>
      <c r="DO4" s="46">
        <v>5</v>
      </c>
      <c r="DP4" s="46">
        <v>5</v>
      </c>
      <c r="DQ4" s="46">
        <v>5</v>
      </c>
      <c r="DR4" s="46">
        <v>5</v>
      </c>
      <c r="DS4" s="46">
        <v>5</v>
      </c>
      <c r="DT4" s="46">
        <v>5</v>
      </c>
      <c r="DU4" s="46">
        <v>5</v>
      </c>
      <c r="DV4" s="46">
        <v>5</v>
      </c>
      <c r="DW4" s="46">
        <v>5</v>
      </c>
      <c r="DX4" s="46">
        <v>5</v>
      </c>
      <c r="DY4" s="46">
        <v>5</v>
      </c>
      <c r="DZ4" s="46">
        <v>5</v>
      </c>
      <c r="EA4" s="46">
        <v>5</v>
      </c>
      <c r="EB4" s="46">
        <v>5</v>
      </c>
      <c r="EC4" s="46">
        <v>5</v>
      </c>
      <c r="ED4" s="46">
        <v>5</v>
      </c>
      <c r="EE4" s="46">
        <v>5</v>
      </c>
      <c r="EF4" s="46">
        <v>5</v>
      </c>
      <c r="EG4" s="46">
        <v>5</v>
      </c>
      <c r="EH4" s="46">
        <v>5</v>
      </c>
      <c r="EI4" s="46">
        <v>5</v>
      </c>
      <c r="EJ4" s="46">
        <v>5</v>
      </c>
      <c r="EK4" s="46">
        <v>5</v>
      </c>
      <c r="EL4" s="47" t="s">
        <v>188</v>
      </c>
      <c r="EM4" s="46" t="s">
        <v>187</v>
      </c>
      <c r="EN4" s="46" t="s">
        <v>187</v>
      </c>
      <c r="EO4" s="46" t="s">
        <v>187</v>
      </c>
      <c r="EP4" s="46" t="s">
        <v>187</v>
      </c>
      <c r="EQ4" s="46" t="s">
        <v>187</v>
      </c>
      <c r="ER4" s="46" t="s">
        <v>187</v>
      </c>
      <c r="ES4" s="46" t="s">
        <v>187</v>
      </c>
      <c r="ET4" s="46" t="s">
        <v>187</v>
      </c>
      <c r="EU4" s="46" t="s">
        <v>187</v>
      </c>
      <c r="EV4" s="46" t="s">
        <v>187</v>
      </c>
      <c r="EW4" s="49"/>
      <c r="EX4" s="46">
        <v>0</v>
      </c>
      <c r="EY4" s="46">
        <v>0</v>
      </c>
      <c r="EZ4" s="46">
        <v>0</v>
      </c>
      <c r="FA4" s="49"/>
      <c r="FB4" s="46">
        <v>0</v>
      </c>
      <c r="FC4" s="46">
        <v>0</v>
      </c>
      <c r="FD4" s="46">
        <v>0</v>
      </c>
      <c r="FE4" s="49"/>
      <c r="FF4" s="46">
        <v>0</v>
      </c>
      <c r="FG4" s="46">
        <v>0</v>
      </c>
      <c r="FH4" s="46">
        <v>0</v>
      </c>
      <c r="FI4" s="47"/>
      <c r="FJ4" s="47" t="s">
        <v>189</v>
      </c>
    </row>
    <row r="5" spans="1:166" ht="15" customHeight="1">
      <c r="A5" s="46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9"/>
      <c r="EX5" s="46"/>
      <c r="EY5" s="46"/>
      <c r="EZ5" s="46"/>
      <c r="FA5" s="49"/>
      <c r="FB5" s="46"/>
      <c r="FC5" s="46"/>
      <c r="FD5" s="46"/>
      <c r="FE5" s="49"/>
      <c r="FF5" s="46"/>
      <c r="FG5" s="46"/>
      <c r="FH5" s="46"/>
      <c r="FI5" s="46"/>
      <c r="FJ5" s="46"/>
    </row>
    <row r="6" spans="1:166" ht="15" customHeight="1">
      <c r="A6" s="46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9"/>
      <c r="EX6" s="46"/>
      <c r="EY6" s="46"/>
      <c r="EZ6" s="46"/>
      <c r="FA6" s="49"/>
      <c r="FB6" s="46"/>
      <c r="FC6" s="46"/>
      <c r="FD6" s="46"/>
      <c r="FE6" s="49"/>
      <c r="FF6" s="46"/>
      <c r="FG6" s="46"/>
      <c r="FH6" s="46"/>
      <c r="FI6" s="46"/>
      <c r="FJ6" s="46"/>
    </row>
    <row r="7" spans="1:166" ht="15" customHeight="1">
      <c r="A7" s="46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9"/>
      <c r="EX7" s="46"/>
      <c r="EY7" s="46"/>
      <c r="EZ7" s="46"/>
      <c r="FA7" s="49"/>
      <c r="FB7" s="46"/>
      <c r="FC7" s="46"/>
      <c r="FD7" s="46"/>
      <c r="FE7" s="49"/>
      <c r="FF7" s="46"/>
      <c r="FG7" s="46"/>
      <c r="FH7" s="46"/>
      <c r="FI7" s="46"/>
      <c r="FJ7" s="46"/>
    </row>
    <row r="8" spans="1:166" ht="15" customHeight="1">
      <c r="A8" s="46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9"/>
      <c r="EX8" s="46"/>
      <c r="EY8" s="46"/>
      <c r="EZ8" s="46"/>
      <c r="FA8" s="49"/>
      <c r="FB8" s="46"/>
      <c r="FC8" s="46"/>
      <c r="FD8" s="46"/>
      <c r="FE8" s="49"/>
      <c r="FF8" s="46"/>
      <c r="FG8" s="46"/>
      <c r="FH8" s="46"/>
      <c r="FI8" s="46"/>
      <c r="FJ8" s="46"/>
    </row>
    <row r="9" spans="1:166" ht="15" customHeight="1">
      <c r="A9" s="46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9"/>
      <c r="EX9" s="46"/>
      <c r="EY9" s="46"/>
      <c r="EZ9" s="46"/>
      <c r="FA9" s="49"/>
      <c r="FB9" s="46"/>
      <c r="FC9" s="46"/>
      <c r="FD9" s="46"/>
      <c r="FE9" s="49"/>
      <c r="FF9" s="46"/>
      <c r="FG9" s="46"/>
      <c r="FH9" s="46"/>
      <c r="FI9" s="46"/>
      <c r="FJ9" s="46"/>
    </row>
    <row r="10" spans="1:166" ht="15" customHeight="1">
      <c r="A10" s="46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9"/>
      <c r="EX10" s="46"/>
      <c r="EY10" s="46"/>
      <c r="EZ10" s="46"/>
      <c r="FA10" s="49"/>
      <c r="FB10" s="46"/>
      <c r="FC10" s="46"/>
      <c r="FD10" s="46"/>
      <c r="FE10" s="49"/>
      <c r="FF10" s="46"/>
      <c r="FG10" s="46"/>
      <c r="FH10" s="46"/>
      <c r="FI10" s="46"/>
      <c r="FJ10" s="46"/>
    </row>
    <row r="11" spans="1:166" ht="15" customHeight="1">
      <c r="A11" s="46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9"/>
      <c r="EX11" s="46"/>
      <c r="EY11" s="46"/>
      <c r="EZ11" s="46"/>
      <c r="FA11" s="49"/>
      <c r="FB11" s="46"/>
      <c r="FC11" s="46"/>
      <c r="FD11" s="46"/>
      <c r="FE11" s="49"/>
      <c r="FF11" s="46"/>
      <c r="FG11" s="46"/>
      <c r="FH11" s="46"/>
      <c r="FI11" s="46"/>
      <c r="FJ11" s="46"/>
    </row>
    <row r="12" spans="1:166" ht="15" customHeight="1">
      <c r="A12" s="46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9"/>
      <c r="EX12" s="46"/>
      <c r="EY12" s="46"/>
      <c r="EZ12" s="46"/>
      <c r="FA12" s="49"/>
      <c r="FB12" s="46"/>
      <c r="FC12" s="46"/>
      <c r="FD12" s="46"/>
      <c r="FE12" s="49"/>
      <c r="FF12" s="46"/>
      <c r="FG12" s="46"/>
      <c r="FH12" s="46"/>
      <c r="FI12" s="46"/>
      <c r="FJ12" s="46"/>
    </row>
    <row r="13" spans="1:166" ht="15" customHeight="1">
      <c r="A13" s="46">
        <v>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9"/>
      <c r="EX13" s="46"/>
      <c r="EY13" s="46"/>
      <c r="EZ13" s="46"/>
      <c r="FA13" s="49"/>
      <c r="FB13" s="46"/>
      <c r="FC13" s="46"/>
      <c r="FD13" s="46"/>
      <c r="FE13" s="49"/>
      <c r="FF13" s="46"/>
      <c r="FG13" s="46"/>
      <c r="FH13" s="46"/>
      <c r="FI13" s="46"/>
      <c r="FJ13" s="46"/>
    </row>
    <row r="14" spans="1:166" ht="15" customHeight="1">
      <c r="A14" s="46">
        <v>10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9"/>
      <c r="EX14" s="46"/>
      <c r="EY14" s="46"/>
      <c r="EZ14" s="46"/>
      <c r="FA14" s="49"/>
      <c r="FB14" s="46"/>
      <c r="FC14" s="46"/>
      <c r="FD14" s="46"/>
      <c r="FE14" s="49"/>
      <c r="FF14" s="46"/>
      <c r="FG14" s="46"/>
      <c r="FH14" s="46"/>
      <c r="FI14" s="46"/>
      <c r="FJ14" s="46"/>
    </row>
    <row r="15" spans="1:166" ht="15" customHeight="1">
      <c r="A15" s="46">
        <v>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9"/>
      <c r="EX15" s="46"/>
      <c r="EY15" s="46"/>
      <c r="EZ15" s="46"/>
      <c r="FA15" s="49"/>
      <c r="FB15" s="46"/>
      <c r="FC15" s="46"/>
      <c r="FD15" s="46"/>
      <c r="FE15" s="49"/>
      <c r="FF15" s="46"/>
      <c r="FG15" s="46"/>
      <c r="FH15" s="46"/>
      <c r="FI15" s="46"/>
      <c r="FJ15" s="46"/>
    </row>
    <row r="16" spans="1:166" ht="15" customHeight="1">
      <c r="A16" s="46">
        <v>12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9"/>
      <c r="EX16" s="46"/>
      <c r="EY16" s="46"/>
      <c r="EZ16" s="46"/>
      <c r="FA16" s="49"/>
      <c r="FB16" s="46"/>
      <c r="FC16" s="46"/>
      <c r="FD16" s="46"/>
      <c r="FE16" s="49"/>
      <c r="FF16" s="46"/>
      <c r="FG16" s="46"/>
      <c r="FH16" s="46"/>
      <c r="FI16" s="46"/>
      <c r="FJ16" s="46"/>
    </row>
    <row r="17" spans="1:166" ht="15" customHeight="1">
      <c r="A17" s="46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9"/>
      <c r="EX17" s="46"/>
      <c r="EY17" s="46"/>
      <c r="EZ17" s="46"/>
      <c r="FA17" s="49"/>
      <c r="FB17" s="46"/>
      <c r="FC17" s="46"/>
      <c r="FD17" s="46"/>
      <c r="FE17" s="49"/>
      <c r="FF17" s="46"/>
      <c r="FG17" s="46"/>
      <c r="FH17" s="46"/>
      <c r="FI17" s="46"/>
      <c r="FJ17" s="46"/>
    </row>
    <row r="18" spans="1:166" ht="15" customHeight="1">
      <c r="A18" s="46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9"/>
      <c r="EX18" s="46"/>
      <c r="EY18" s="46"/>
      <c r="EZ18" s="46"/>
      <c r="FA18" s="49"/>
      <c r="FB18" s="46"/>
      <c r="FC18" s="46"/>
      <c r="FD18" s="46"/>
      <c r="FE18" s="49"/>
      <c r="FF18" s="46"/>
      <c r="FG18" s="46"/>
      <c r="FH18" s="46"/>
      <c r="FI18" s="46"/>
      <c r="FJ18" s="46"/>
    </row>
    <row r="19" spans="1:166" ht="15" customHeight="1">
      <c r="A19" s="46">
        <v>15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9"/>
      <c r="EX19" s="46"/>
      <c r="EY19" s="46"/>
      <c r="EZ19" s="46"/>
      <c r="FA19" s="49"/>
      <c r="FB19" s="46"/>
      <c r="FC19" s="46"/>
      <c r="FD19" s="46"/>
      <c r="FE19" s="49"/>
      <c r="FF19" s="46"/>
      <c r="FG19" s="46"/>
      <c r="FH19" s="46"/>
      <c r="FI19" s="46"/>
      <c r="FJ19" s="46"/>
    </row>
    <row r="20" spans="1:166" ht="15" customHeight="1">
      <c r="A20" s="46">
        <v>16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9"/>
      <c r="EX20" s="46"/>
      <c r="EY20" s="46"/>
      <c r="EZ20" s="46"/>
      <c r="FA20" s="49"/>
      <c r="FB20" s="46"/>
      <c r="FC20" s="46"/>
      <c r="FD20" s="46"/>
      <c r="FE20" s="49"/>
      <c r="FF20" s="46"/>
      <c r="FG20" s="46"/>
      <c r="FH20" s="46"/>
      <c r="FI20" s="46"/>
      <c r="FJ20" s="46"/>
    </row>
    <row r="21" spans="1:166" ht="15" customHeight="1">
      <c r="A21" s="46">
        <v>17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9"/>
      <c r="EX21" s="46"/>
      <c r="EY21" s="46"/>
      <c r="EZ21" s="46"/>
      <c r="FA21" s="49"/>
      <c r="FB21" s="46"/>
      <c r="FC21" s="46"/>
      <c r="FD21" s="46"/>
      <c r="FE21" s="49"/>
      <c r="FF21" s="46"/>
      <c r="FG21" s="46"/>
      <c r="FH21" s="46"/>
      <c r="FI21" s="46"/>
      <c r="FJ21" s="46"/>
    </row>
    <row r="22" spans="1:166" ht="15" customHeight="1">
      <c r="A22" s="46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9"/>
      <c r="EX22" s="46"/>
      <c r="EY22" s="46"/>
      <c r="EZ22" s="46"/>
      <c r="FA22" s="49"/>
      <c r="FB22" s="46"/>
      <c r="FC22" s="46"/>
      <c r="FD22" s="46"/>
      <c r="FE22" s="49"/>
      <c r="FF22" s="46"/>
      <c r="FG22" s="46"/>
      <c r="FH22" s="46"/>
      <c r="FI22" s="46"/>
      <c r="FJ22" s="46"/>
    </row>
    <row r="23" spans="1:166" ht="15" customHeight="1">
      <c r="A23" s="46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9"/>
      <c r="EX23" s="46"/>
      <c r="EY23" s="46"/>
      <c r="EZ23" s="46"/>
      <c r="FA23" s="49"/>
      <c r="FB23" s="46"/>
      <c r="FC23" s="46"/>
      <c r="FD23" s="46"/>
      <c r="FE23" s="49"/>
      <c r="FF23" s="46"/>
      <c r="FG23" s="46"/>
      <c r="FH23" s="46"/>
      <c r="FI23" s="46"/>
      <c r="FJ23" s="46"/>
    </row>
    <row r="24" spans="1:166" ht="15" customHeight="1">
      <c r="A24" s="46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9"/>
      <c r="EX24" s="46"/>
      <c r="EY24" s="46"/>
      <c r="EZ24" s="46"/>
      <c r="FA24" s="49"/>
      <c r="FB24" s="46"/>
      <c r="FC24" s="46"/>
      <c r="FD24" s="46"/>
      <c r="FE24" s="49"/>
      <c r="FF24" s="46"/>
      <c r="FG24" s="46"/>
      <c r="FH24" s="46"/>
      <c r="FI24" s="46"/>
      <c r="FJ24" s="46"/>
    </row>
    <row r="25" spans="1:166" ht="15" customHeight="1">
      <c r="A25" s="46">
        <v>21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9"/>
      <c r="EX25" s="46"/>
      <c r="EY25" s="46"/>
      <c r="EZ25" s="46"/>
      <c r="FA25" s="49"/>
      <c r="FB25" s="46"/>
      <c r="FC25" s="46"/>
      <c r="FD25" s="46"/>
      <c r="FE25" s="49"/>
      <c r="FF25" s="46"/>
      <c r="FG25" s="46"/>
      <c r="FH25" s="46"/>
      <c r="FI25" s="46"/>
      <c r="FJ25" s="46"/>
    </row>
    <row r="26" spans="1:166" ht="15" customHeight="1">
      <c r="A26" s="46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9"/>
      <c r="EX26" s="46"/>
      <c r="EY26" s="46"/>
      <c r="EZ26" s="46"/>
      <c r="FA26" s="49"/>
      <c r="FB26" s="46"/>
      <c r="FC26" s="46"/>
      <c r="FD26" s="46"/>
      <c r="FE26" s="49"/>
      <c r="FF26" s="46"/>
      <c r="FG26" s="46"/>
      <c r="FH26" s="46"/>
      <c r="FI26" s="46"/>
      <c r="FJ26" s="46"/>
    </row>
    <row r="27" spans="1:166" ht="15" customHeight="1">
      <c r="A27" s="46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9"/>
      <c r="EX27" s="46"/>
      <c r="EY27" s="46"/>
      <c r="EZ27" s="46"/>
      <c r="FA27" s="49"/>
      <c r="FB27" s="46"/>
      <c r="FC27" s="46"/>
      <c r="FD27" s="46"/>
      <c r="FE27" s="49"/>
      <c r="FF27" s="46"/>
      <c r="FG27" s="46"/>
      <c r="FH27" s="46"/>
      <c r="FI27" s="46"/>
      <c r="FJ27" s="46"/>
    </row>
    <row r="28" spans="1:166" ht="15" customHeight="1">
      <c r="A28" s="46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9"/>
      <c r="EX28" s="46"/>
      <c r="EY28" s="46"/>
      <c r="EZ28" s="46"/>
      <c r="FA28" s="49"/>
      <c r="FB28" s="46"/>
      <c r="FC28" s="46"/>
      <c r="FD28" s="46"/>
      <c r="FE28" s="49"/>
      <c r="FF28" s="46"/>
      <c r="FG28" s="46"/>
      <c r="FH28" s="46"/>
      <c r="FI28" s="46"/>
      <c r="FJ28" s="46"/>
    </row>
    <row r="29" spans="1:166" ht="15" customHeight="1">
      <c r="A29" s="46">
        <v>25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9"/>
      <c r="EX29" s="46"/>
      <c r="EY29" s="46"/>
      <c r="EZ29" s="46"/>
      <c r="FA29" s="49"/>
      <c r="FB29" s="46"/>
      <c r="FC29" s="46"/>
      <c r="FD29" s="46"/>
      <c r="FE29" s="49"/>
      <c r="FF29" s="46"/>
      <c r="FG29" s="46"/>
      <c r="FH29" s="46"/>
      <c r="FI29" s="46"/>
      <c r="FJ29" s="46"/>
    </row>
    <row r="30" spans="1:166" ht="15" customHeight="1">
      <c r="A30" s="46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9"/>
      <c r="EX30" s="46"/>
      <c r="EY30" s="46"/>
      <c r="EZ30" s="46"/>
      <c r="FA30" s="49"/>
      <c r="FB30" s="46"/>
      <c r="FC30" s="46"/>
      <c r="FD30" s="46"/>
      <c r="FE30" s="49"/>
      <c r="FF30" s="46"/>
      <c r="FG30" s="46"/>
      <c r="FH30" s="46"/>
      <c r="FI30" s="46"/>
      <c r="FJ30" s="46"/>
    </row>
    <row r="31" spans="1:166" ht="15" customHeight="1">
      <c r="A31" s="46">
        <v>27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9"/>
      <c r="EX31" s="46"/>
      <c r="EY31" s="46"/>
      <c r="EZ31" s="46"/>
      <c r="FA31" s="49"/>
      <c r="FB31" s="46"/>
      <c r="FC31" s="46"/>
      <c r="FD31" s="46"/>
      <c r="FE31" s="49"/>
      <c r="FF31" s="46"/>
      <c r="FG31" s="46"/>
      <c r="FH31" s="46"/>
      <c r="FI31" s="46"/>
      <c r="FJ31" s="46"/>
    </row>
    <row r="32" spans="1:166" ht="15" customHeight="1">
      <c r="A32" s="46">
        <v>28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9"/>
      <c r="EX32" s="46"/>
      <c r="EY32" s="46"/>
      <c r="EZ32" s="46"/>
      <c r="FA32" s="49"/>
      <c r="FB32" s="46"/>
      <c r="FC32" s="46"/>
      <c r="FD32" s="46"/>
      <c r="FE32" s="49"/>
      <c r="FF32" s="46"/>
      <c r="FG32" s="46"/>
      <c r="FH32" s="46"/>
      <c r="FI32" s="46"/>
      <c r="FJ32" s="46"/>
    </row>
    <row r="33" spans="1:166" ht="15" customHeight="1">
      <c r="A33" s="46">
        <v>29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9"/>
      <c r="EX33" s="46"/>
      <c r="EY33" s="46"/>
      <c r="EZ33" s="46"/>
      <c r="FA33" s="49"/>
      <c r="FB33" s="46"/>
      <c r="FC33" s="46"/>
      <c r="FD33" s="46"/>
      <c r="FE33" s="49"/>
      <c r="FF33" s="46"/>
      <c r="FG33" s="46"/>
      <c r="FH33" s="46"/>
      <c r="FI33" s="46"/>
      <c r="FJ33" s="46"/>
    </row>
    <row r="34" spans="1:166" ht="15" customHeight="1">
      <c r="A34" s="46">
        <v>30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9"/>
      <c r="EX34" s="46"/>
      <c r="EY34" s="46"/>
      <c r="EZ34" s="46"/>
      <c r="FA34" s="49"/>
      <c r="FB34" s="46"/>
      <c r="FC34" s="46"/>
      <c r="FD34" s="46"/>
      <c r="FE34" s="49"/>
      <c r="FF34" s="46"/>
      <c r="FG34" s="46"/>
      <c r="FH34" s="46"/>
      <c r="FI34" s="46"/>
      <c r="FJ34" s="46"/>
    </row>
    <row r="35" spans="1:166" ht="15" customHeight="1">
      <c r="A35" s="46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9"/>
      <c r="EX35" s="46"/>
      <c r="EY35" s="46"/>
      <c r="EZ35" s="46"/>
      <c r="FA35" s="49"/>
      <c r="FB35" s="46"/>
      <c r="FC35" s="46"/>
      <c r="FD35" s="46"/>
      <c r="FE35" s="49"/>
      <c r="FF35" s="46"/>
      <c r="FG35" s="46"/>
      <c r="FH35" s="46"/>
      <c r="FI35" s="46"/>
      <c r="FJ35" s="46"/>
    </row>
    <row r="36" spans="1:166" ht="15" customHeight="1">
      <c r="A36" s="46">
        <v>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9"/>
      <c r="EX36" s="46"/>
      <c r="EY36" s="46"/>
      <c r="EZ36" s="46"/>
      <c r="FA36" s="49"/>
      <c r="FB36" s="46"/>
      <c r="FC36" s="46"/>
      <c r="FD36" s="46"/>
      <c r="FE36" s="49"/>
      <c r="FF36" s="46"/>
      <c r="FG36" s="46"/>
      <c r="FH36" s="46"/>
      <c r="FI36" s="46"/>
      <c r="FJ36" s="46"/>
    </row>
    <row r="37" spans="1:166" ht="15" customHeight="1">
      <c r="A37" s="46">
        <v>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9"/>
      <c r="EX37" s="46"/>
      <c r="EY37" s="46"/>
      <c r="EZ37" s="46"/>
      <c r="FA37" s="49"/>
      <c r="FB37" s="46"/>
      <c r="FC37" s="46"/>
      <c r="FD37" s="46"/>
      <c r="FE37" s="49"/>
      <c r="FF37" s="46"/>
      <c r="FG37" s="46"/>
      <c r="FH37" s="46"/>
      <c r="FI37" s="46"/>
      <c r="FJ37" s="46"/>
    </row>
    <row r="38" spans="1:166" ht="15" customHeight="1">
      <c r="A38" s="46">
        <v>34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9"/>
      <c r="EX38" s="46"/>
      <c r="EY38" s="46"/>
      <c r="EZ38" s="46"/>
      <c r="FA38" s="49"/>
      <c r="FB38" s="46"/>
      <c r="FC38" s="46"/>
      <c r="FD38" s="46"/>
      <c r="FE38" s="49"/>
      <c r="FF38" s="46"/>
      <c r="FG38" s="46"/>
      <c r="FH38" s="46"/>
      <c r="FI38" s="46"/>
      <c r="FJ38" s="46"/>
    </row>
    <row r="39" spans="1:166" ht="15" customHeight="1">
      <c r="A39" s="46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9"/>
      <c r="EX39" s="46"/>
      <c r="EY39" s="46"/>
      <c r="EZ39" s="46"/>
      <c r="FA39" s="49"/>
      <c r="FB39" s="46"/>
      <c r="FC39" s="46"/>
      <c r="FD39" s="46"/>
      <c r="FE39" s="49"/>
      <c r="FF39" s="46"/>
      <c r="FG39" s="46"/>
      <c r="FH39" s="46"/>
      <c r="FI39" s="46"/>
      <c r="FJ39" s="46"/>
    </row>
    <row r="40" spans="1:166" ht="15" customHeight="1">
      <c r="A40" s="46">
        <v>36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9"/>
      <c r="EX40" s="46"/>
      <c r="EY40" s="46"/>
      <c r="EZ40" s="46"/>
      <c r="FA40" s="49"/>
      <c r="FB40" s="46"/>
      <c r="FC40" s="46"/>
      <c r="FD40" s="46"/>
      <c r="FE40" s="49"/>
      <c r="FF40" s="46"/>
      <c r="FG40" s="46"/>
      <c r="FH40" s="46"/>
      <c r="FI40" s="46"/>
      <c r="FJ40" s="46"/>
    </row>
    <row r="41" spans="1:166" ht="15" customHeight="1">
      <c r="A41" s="46">
        <v>37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9"/>
      <c r="EX41" s="46"/>
      <c r="EY41" s="46"/>
      <c r="EZ41" s="46"/>
      <c r="FA41" s="49"/>
      <c r="FB41" s="46"/>
      <c r="FC41" s="46"/>
      <c r="FD41" s="46"/>
      <c r="FE41" s="49"/>
      <c r="FF41" s="46"/>
      <c r="FG41" s="46"/>
      <c r="FH41" s="46"/>
      <c r="FI41" s="46"/>
      <c r="FJ41" s="46"/>
    </row>
    <row r="42" spans="1:166" ht="15" customHeight="1">
      <c r="A42" s="46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9"/>
      <c r="EX42" s="46"/>
      <c r="EY42" s="46"/>
      <c r="EZ42" s="46"/>
      <c r="FA42" s="49"/>
      <c r="FB42" s="46"/>
      <c r="FC42" s="46"/>
      <c r="FD42" s="46"/>
      <c r="FE42" s="49"/>
      <c r="FF42" s="46"/>
      <c r="FG42" s="46"/>
      <c r="FH42" s="46"/>
      <c r="FI42" s="46"/>
      <c r="FJ42" s="46"/>
    </row>
    <row r="43" spans="1:166" ht="15" customHeight="1">
      <c r="A43" s="46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9"/>
      <c r="EX43" s="46"/>
      <c r="EY43" s="46"/>
      <c r="EZ43" s="46"/>
      <c r="FA43" s="49"/>
      <c r="FB43" s="46"/>
      <c r="FC43" s="46"/>
      <c r="FD43" s="46"/>
      <c r="FE43" s="49"/>
      <c r="FF43" s="46"/>
      <c r="FG43" s="46"/>
      <c r="FH43" s="46"/>
      <c r="FI43" s="46"/>
      <c r="FJ43" s="46"/>
    </row>
    <row r="44" spans="1:166" ht="15" customHeight="1">
      <c r="A44" s="46">
        <v>40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9"/>
      <c r="EX44" s="46"/>
      <c r="EY44" s="46"/>
      <c r="EZ44" s="46"/>
      <c r="FA44" s="49"/>
      <c r="FB44" s="46"/>
      <c r="FC44" s="46"/>
      <c r="FD44" s="46"/>
      <c r="FE44" s="49"/>
      <c r="FF44" s="46"/>
      <c r="FG44" s="46"/>
      <c r="FH44" s="46"/>
      <c r="FI44" s="46"/>
      <c r="FJ44" s="46"/>
    </row>
    <row r="45" spans="1:166" ht="15" customHeight="1">
      <c r="A45" s="46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9"/>
      <c r="EX45" s="46"/>
      <c r="EY45" s="46"/>
      <c r="EZ45" s="46"/>
      <c r="FA45" s="49"/>
      <c r="FB45" s="46"/>
      <c r="FC45" s="46"/>
      <c r="FD45" s="46"/>
      <c r="FE45" s="49"/>
      <c r="FF45" s="46"/>
      <c r="FG45" s="46"/>
      <c r="FH45" s="46"/>
      <c r="FI45" s="46"/>
      <c r="FJ45" s="46"/>
    </row>
    <row r="46" spans="1:166" ht="15" customHeight="1">
      <c r="A46" s="46">
        <v>42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9"/>
      <c r="EX46" s="46"/>
      <c r="EY46" s="46"/>
      <c r="EZ46" s="46"/>
      <c r="FA46" s="49"/>
      <c r="FB46" s="46"/>
      <c r="FC46" s="46"/>
      <c r="FD46" s="46"/>
      <c r="FE46" s="49"/>
      <c r="FF46" s="46"/>
      <c r="FG46" s="46"/>
      <c r="FH46" s="46"/>
      <c r="FI46" s="46"/>
      <c r="FJ46" s="46"/>
    </row>
    <row r="47" spans="1:166" ht="15" customHeight="1">
      <c r="A47" s="46">
        <v>43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9"/>
      <c r="EX47" s="46"/>
      <c r="EY47" s="46"/>
      <c r="EZ47" s="46"/>
      <c r="FA47" s="49"/>
      <c r="FB47" s="46"/>
      <c r="FC47" s="46"/>
      <c r="FD47" s="46"/>
      <c r="FE47" s="49"/>
      <c r="FF47" s="46"/>
      <c r="FG47" s="46"/>
      <c r="FH47" s="46"/>
      <c r="FI47" s="46"/>
      <c r="FJ47" s="46"/>
    </row>
    <row r="48" spans="1:166" ht="15" customHeight="1">
      <c r="A48" s="46">
        <v>44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9"/>
      <c r="EX48" s="46"/>
      <c r="EY48" s="46"/>
      <c r="EZ48" s="46"/>
      <c r="FA48" s="49"/>
      <c r="FB48" s="46"/>
      <c r="FC48" s="46"/>
      <c r="FD48" s="46"/>
      <c r="FE48" s="49"/>
      <c r="FF48" s="46"/>
      <c r="FG48" s="46"/>
      <c r="FH48" s="46"/>
      <c r="FI48" s="46"/>
      <c r="FJ48" s="46"/>
    </row>
    <row r="49" spans="1:166" ht="15" customHeight="1">
      <c r="A49" s="46">
        <v>45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9"/>
      <c r="EX49" s="46"/>
      <c r="EY49" s="46"/>
      <c r="EZ49" s="46"/>
      <c r="FA49" s="49"/>
      <c r="FB49" s="46"/>
      <c r="FC49" s="46"/>
      <c r="FD49" s="46"/>
      <c r="FE49" s="49"/>
      <c r="FF49" s="46"/>
      <c r="FG49" s="46"/>
      <c r="FH49" s="46"/>
      <c r="FI49" s="46"/>
      <c r="FJ49" s="46"/>
    </row>
    <row r="50" spans="1:166" ht="15" customHeight="1">
      <c r="A50" s="46">
        <v>46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9"/>
      <c r="EX50" s="46"/>
      <c r="EY50" s="46"/>
      <c r="EZ50" s="46"/>
      <c r="FA50" s="49"/>
      <c r="FB50" s="46"/>
      <c r="FC50" s="46"/>
      <c r="FD50" s="46"/>
      <c r="FE50" s="49"/>
      <c r="FF50" s="46"/>
      <c r="FG50" s="46"/>
      <c r="FH50" s="46"/>
      <c r="FI50" s="46"/>
      <c r="FJ50" s="46"/>
    </row>
    <row r="51" spans="1:166" ht="15" customHeight="1">
      <c r="A51" s="46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9"/>
      <c r="EX51" s="46"/>
      <c r="EY51" s="46"/>
      <c r="EZ51" s="46"/>
      <c r="FA51" s="49"/>
      <c r="FB51" s="46"/>
      <c r="FC51" s="46"/>
      <c r="FD51" s="46"/>
      <c r="FE51" s="49"/>
      <c r="FF51" s="46"/>
      <c r="FG51" s="46"/>
      <c r="FH51" s="46"/>
      <c r="FI51" s="46"/>
      <c r="FJ51" s="46"/>
    </row>
    <row r="52" spans="1:166" ht="15" customHeight="1">
      <c r="A52" s="46">
        <v>48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9"/>
      <c r="EX52" s="46"/>
      <c r="EY52" s="46"/>
      <c r="EZ52" s="46"/>
      <c r="FA52" s="49"/>
      <c r="FB52" s="46"/>
      <c r="FC52" s="46"/>
      <c r="FD52" s="46"/>
      <c r="FE52" s="49"/>
      <c r="FF52" s="46"/>
      <c r="FG52" s="46"/>
      <c r="FH52" s="46"/>
      <c r="FI52" s="46"/>
      <c r="FJ52" s="46"/>
    </row>
    <row r="53" spans="1:166" ht="15" customHeight="1">
      <c r="A53" s="46">
        <v>49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9"/>
      <c r="EX53" s="46"/>
      <c r="EY53" s="46"/>
      <c r="EZ53" s="46"/>
      <c r="FA53" s="49"/>
      <c r="FB53" s="46"/>
      <c r="FC53" s="46"/>
      <c r="FD53" s="46"/>
      <c r="FE53" s="49"/>
      <c r="FF53" s="46"/>
      <c r="FG53" s="46"/>
      <c r="FH53" s="46"/>
      <c r="FI53" s="46"/>
      <c r="FJ53" s="46"/>
    </row>
    <row r="54" spans="1:166" ht="15" customHeight="1">
      <c r="A54" s="46">
        <v>50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9"/>
      <c r="EX54" s="46"/>
      <c r="EY54" s="46"/>
      <c r="EZ54" s="46"/>
      <c r="FA54" s="49"/>
      <c r="FB54" s="46"/>
      <c r="FC54" s="46"/>
      <c r="FD54" s="46"/>
      <c r="FE54" s="49"/>
      <c r="FF54" s="46"/>
      <c r="FG54" s="46"/>
      <c r="FH54" s="46"/>
      <c r="FI54" s="46"/>
      <c r="FJ54" s="46"/>
    </row>
    <row r="55" spans="1:166" ht="15" customHeight="1">
      <c r="A55" s="46">
        <v>51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9"/>
      <c r="EX55" s="46"/>
      <c r="EY55" s="46"/>
      <c r="EZ55" s="46"/>
      <c r="FA55" s="49"/>
      <c r="FB55" s="46"/>
      <c r="FC55" s="46"/>
      <c r="FD55" s="46"/>
      <c r="FE55" s="49"/>
      <c r="FF55" s="46"/>
      <c r="FG55" s="46"/>
      <c r="FH55" s="46"/>
      <c r="FI55" s="46"/>
      <c r="FJ55" s="46"/>
    </row>
    <row r="56" spans="1:166" ht="15" customHeight="1">
      <c r="A56" s="46">
        <v>52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9"/>
      <c r="EX56" s="46"/>
      <c r="EY56" s="46"/>
      <c r="EZ56" s="46"/>
      <c r="FA56" s="49"/>
      <c r="FB56" s="46"/>
      <c r="FC56" s="46"/>
      <c r="FD56" s="46"/>
      <c r="FE56" s="49"/>
      <c r="FF56" s="46"/>
      <c r="FG56" s="46"/>
      <c r="FH56" s="46"/>
      <c r="FI56" s="46"/>
      <c r="FJ56" s="46"/>
    </row>
    <row r="57" spans="1:166" ht="15" customHeight="1">
      <c r="A57" s="46">
        <v>53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9"/>
      <c r="EX57" s="46"/>
      <c r="EY57" s="46"/>
      <c r="EZ57" s="46"/>
      <c r="FA57" s="49"/>
      <c r="FB57" s="46"/>
      <c r="FC57" s="46"/>
      <c r="FD57" s="46"/>
      <c r="FE57" s="49"/>
      <c r="FF57" s="46"/>
      <c r="FG57" s="46"/>
      <c r="FH57" s="46"/>
      <c r="FI57" s="46"/>
      <c r="FJ57" s="46"/>
    </row>
    <row r="58" spans="1:166" ht="15" customHeight="1">
      <c r="A58" s="46">
        <v>54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9"/>
      <c r="EX58" s="46"/>
      <c r="EY58" s="46"/>
      <c r="EZ58" s="46"/>
      <c r="FA58" s="49"/>
      <c r="FB58" s="46"/>
      <c r="FC58" s="46"/>
      <c r="FD58" s="46"/>
      <c r="FE58" s="49"/>
      <c r="FF58" s="46"/>
      <c r="FG58" s="46"/>
      <c r="FH58" s="46"/>
      <c r="FI58" s="46"/>
      <c r="FJ58" s="46"/>
    </row>
    <row r="59" spans="1:166" ht="15" customHeight="1">
      <c r="A59" s="46">
        <v>55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9"/>
      <c r="EX59" s="46"/>
      <c r="EY59" s="46"/>
      <c r="EZ59" s="46"/>
      <c r="FA59" s="49"/>
      <c r="FB59" s="46"/>
      <c r="FC59" s="46"/>
      <c r="FD59" s="46"/>
      <c r="FE59" s="49"/>
      <c r="FF59" s="46"/>
      <c r="FG59" s="46"/>
      <c r="FH59" s="46"/>
      <c r="FI59" s="46"/>
      <c r="FJ59" s="46"/>
    </row>
    <row r="60" spans="1:166" ht="15" customHeight="1">
      <c r="A60" s="46">
        <v>56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9"/>
      <c r="EX60" s="46"/>
      <c r="EY60" s="46"/>
      <c r="EZ60" s="46"/>
      <c r="FA60" s="49"/>
      <c r="FB60" s="46"/>
      <c r="FC60" s="46"/>
      <c r="FD60" s="46"/>
      <c r="FE60" s="49"/>
      <c r="FF60" s="46"/>
      <c r="FG60" s="46"/>
      <c r="FH60" s="46"/>
      <c r="FI60" s="46"/>
      <c r="FJ60" s="46"/>
    </row>
    <row r="61" spans="1:166" ht="15" customHeight="1">
      <c r="A61" s="46">
        <v>57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9"/>
      <c r="EX61" s="46"/>
      <c r="EY61" s="46"/>
      <c r="EZ61" s="46"/>
      <c r="FA61" s="49"/>
      <c r="FB61" s="46"/>
      <c r="FC61" s="46"/>
      <c r="FD61" s="46"/>
      <c r="FE61" s="49"/>
      <c r="FF61" s="46"/>
      <c r="FG61" s="46"/>
      <c r="FH61" s="46"/>
      <c r="FI61" s="46"/>
      <c r="FJ61" s="46"/>
    </row>
    <row r="62" spans="1:166" ht="15" customHeight="1">
      <c r="A62" s="46">
        <v>58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9"/>
      <c r="EX62" s="46"/>
      <c r="EY62" s="46"/>
      <c r="EZ62" s="46"/>
      <c r="FA62" s="49"/>
      <c r="FB62" s="46"/>
      <c r="FC62" s="46"/>
      <c r="FD62" s="46"/>
      <c r="FE62" s="49"/>
      <c r="FF62" s="46"/>
      <c r="FG62" s="46"/>
      <c r="FH62" s="46"/>
      <c r="FI62" s="46"/>
      <c r="FJ62" s="46"/>
    </row>
    <row r="63" spans="1:166" ht="15" customHeight="1">
      <c r="A63" s="46">
        <v>59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9"/>
      <c r="EX63" s="46"/>
      <c r="EY63" s="46"/>
      <c r="EZ63" s="46"/>
      <c r="FA63" s="49"/>
      <c r="FB63" s="46"/>
      <c r="FC63" s="46"/>
      <c r="FD63" s="46"/>
      <c r="FE63" s="49"/>
      <c r="FF63" s="46"/>
      <c r="FG63" s="46"/>
      <c r="FH63" s="46"/>
      <c r="FI63" s="46"/>
      <c r="FJ63" s="46"/>
    </row>
    <row r="64" spans="1:166" ht="15" customHeight="1">
      <c r="A64" s="46">
        <v>60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9"/>
      <c r="EX64" s="46"/>
      <c r="EY64" s="46"/>
      <c r="EZ64" s="46"/>
      <c r="FA64" s="49"/>
      <c r="FB64" s="46"/>
      <c r="FC64" s="46"/>
      <c r="FD64" s="46"/>
      <c r="FE64" s="49"/>
      <c r="FF64" s="46"/>
      <c r="FG64" s="46"/>
      <c r="FH64" s="46"/>
      <c r="FI64" s="46"/>
      <c r="FJ64" s="46"/>
    </row>
    <row r="65" spans="1:166" ht="15" customHeight="1">
      <c r="A65" s="46">
        <v>61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9"/>
      <c r="EX65" s="46"/>
      <c r="EY65" s="46"/>
      <c r="EZ65" s="46"/>
      <c r="FA65" s="49"/>
      <c r="FB65" s="46"/>
      <c r="FC65" s="46"/>
      <c r="FD65" s="46"/>
      <c r="FE65" s="49"/>
      <c r="FF65" s="46"/>
      <c r="FG65" s="46"/>
      <c r="FH65" s="46"/>
      <c r="FI65" s="46"/>
      <c r="FJ65" s="46"/>
    </row>
    <row r="66" spans="1:166" ht="15" customHeight="1">
      <c r="A66" s="46">
        <v>62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9"/>
      <c r="EX66" s="46"/>
      <c r="EY66" s="46"/>
      <c r="EZ66" s="46"/>
      <c r="FA66" s="49"/>
      <c r="FB66" s="46"/>
      <c r="FC66" s="46"/>
      <c r="FD66" s="46"/>
      <c r="FE66" s="49"/>
      <c r="FF66" s="46"/>
      <c r="FG66" s="46"/>
      <c r="FH66" s="46"/>
      <c r="FI66" s="46"/>
      <c r="FJ66" s="46"/>
    </row>
    <row r="67" spans="1:166" ht="15" customHeight="1">
      <c r="A67" s="46">
        <v>63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9"/>
      <c r="EX67" s="46"/>
      <c r="EY67" s="46"/>
      <c r="EZ67" s="46"/>
      <c r="FA67" s="49"/>
      <c r="FB67" s="46"/>
      <c r="FC67" s="46"/>
      <c r="FD67" s="46"/>
      <c r="FE67" s="49"/>
      <c r="FF67" s="46"/>
      <c r="FG67" s="46"/>
      <c r="FH67" s="46"/>
      <c r="FI67" s="46"/>
      <c r="FJ67" s="46"/>
    </row>
    <row r="68" spans="1:166" ht="15" customHeight="1">
      <c r="A68" s="46">
        <v>64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9"/>
      <c r="EX68" s="46"/>
      <c r="EY68" s="46"/>
      <c r="EZ68" s="46"/>
      <c r="FA68" s="49"/>
      <c r="FB68" s="46"/>
      <c r="FC68" s="46"/>
      <c r="FD68" s="46"/>
      <c r="FE68" s="49"/>
      <c r="FF68" s="46"/>
      <c r="FG68" s="46"/>
      <c r="FH68" s="46"/>
      <c r="FI68" s="46"/>
      <c r="FJ68" s="46"/>
    </row>
    <row r="69" spans="1:166" ht="15" customHeight="1">
      <c r="A69" s="46">
        <v>65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9"/>
      <c r="EX69" s="46"/>
      <c r="EY69" s="46"/>
      <c r="EZ69" s="46"/>
      <c r="FA69" s="49"/>
      <c r="FB69" s="46"/>
      <c r="FC69" s="46"/>
      <c r="FD69" s="46"/>
      <c r="FE69" s="49"/>
      <c r="FF69" s="46"/>
      <c r="FG69" s="46"/>
      <c r="FH69" s="46"/>
      <c r="FI69" s="46"/>
      <c r="FJ69" s="46"/>
    </row>
    <row r="70" spans="1:166" ht="15" customHeight="1">
      <c r="A70" s="46">
        <v>66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9"/>
      <c r="EX70" s="46"/>
      <c r="EY70" s="46"/>
      <c r="EZ70" s="46"/>
      <c r="FA70" s="49"/>
      <c r="FB70" s="46"/>
      <c r="FC70" s="46"/>
      <c r="FD70" s="46"/>
      <c r="FE70" s="49"/>
      <c r="FF70" s="46"/>
      <c r="FG70" s="46"/>
      <c r="FH70" s="46"/>
      <c r="FI70" s="46"/>
      <c r="FJ70" s="46"/>
    </row>
    <row r="71" spans="1:166" ht="15" customHeight="1">
      <c r="A71" s="46">
        <v>67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9"/>
      <c r="EX71" s="46"/>
      <c r="EY71" s="46"/>
      <c r="EZ71" s="46"/>
      <c r="FA71" s="49"/>
      <c r="FB71" s="46"/>
      <c r="FC71" s="46"/>
      <c r="FD71" s="46"/>
      <c r="FE71" s="49"/>
      <c r="FF71" s="46"/>
      <c r="FG71" s="46"/>
      <c r="FH71" s="46"/>
      <c r="FI71" s="46"/>
      <c r="FJ71" s="46"/>
    </row>
    <row r="72" spans="1:166" ht="15" customHeight="1">
      <c r="A72" s="46">
        <v>68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9"/>
      <c r="EX72" s="46"/>
      <c r="EY72" s="46"/>
      <c r="EZ72" s="46"/>
      <c r="FA72" s="49"/>
      <c r="FB72" s="46"/>
      <c r="FC72" s="46"/>
      <c r="FD72" s="46"/>
      <c r="FE72" s="49"/>
      <c r="FF72" s="46"/>
      <c r="FG72" s="46"/>
      <c r="FH72" s="46"/>
      <c r="FI72" s="46"/>
      <c r="FJ72" s="46"/>
    </row>
    <row r="73" spans="1:166" ht="15" customHeight="1">
      <c r="A73" s="46">
        <v>69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9"/>
      <c r="EX73" s="46"/>
      <c r="EY73" s="46"/>
      <c r="EZ73" s="46"/>
      <c r="FA73" s="49"/>
      <c r="FB73" s="46"/>
      <c r="FC73" s="46"/>
      <c r="FD73" s="46"/>
      <c r="FE73" s="49"/>
      <c r="FF73" s="46"/>
      <c r="FG73" s="46"/>
      <c r="FH73" s="46"/>
      <c r="FI73" s="46"/>
      <c r="FJ73" s="46"/>
    </row>
    <row r="74" spans="1:166" ht="15" customHeight="1">
      <c r="A74" s="46">
        <v>70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9"/>
      <c r="EX74" s="46"/>
      <c r="EY74" s="46"/>
      <c r="EZ74" s="46"/>
      <c r="FA74" s="49"/>
      <c r="FB74" s="46"/>
      <c r="FC74" s="46"/>
      <c r="FD74" s="46"/>
      <c r="FE74" s="49"/>
      <c r="FF74" s="46"/>
      <c r="FG74" s="46"/>
      <c r="FH74" s="46"/>
      <c r="FI74" s="46"/>
      <c r="FJ74" s="46"/>
    </row>
    <row r="75" spans="1:166" ht="15" customHeight="1">
      <c r="A75" s="46">
        <v>71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9"/>
      <c r="EX75" s="46"/>
      <c r="EY75" s="46"/>
      <c r="EZ75" s="46"/>
      <c r="FA75" s="49"/>
      <c r="FB75" s="46"/>
      <c r="FC75" s="46"/>
      <c r="FD75" s="46"/>
      <c r="FE75" s="49"/>
      <c r="FF75" s="46"/>
      <c r="FG75" s="46"/>
      <c r="FH75" s="46"/>
      <c r="FI75" s="46"/>
      <c r="FJ75" s="46"/>
    </row>
    <row r="76" spans="1:166" ht="15" customHeight="1">
      <c r="A76" s="46">
        <v>72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9"/>
      <c r="EX76" s="46"/>
      <c r="EY76" s="46"/>
      <c r="EZ76" s="46"/>
      <c r="FA76" s="49"/>
      <c r="FB76" s="46"/>
      <c r="FC76" s="46"/>
      <c r="FD76" s="46"/>
      <c r="FE76" s="49"/>
      <c r="FF76" s="46"/>
      <c r="FG76" s="46"/>
      <c r="FH76" s="46"/>
      <c r="FI76" s="46"/>
      <c r="FJ76" s="46"/>
    </row>
    <row r="77" spans="1:166" ht="15" customHeight="1">
      <c r="A77" s="46">
        <v>73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9"/>
      <c r="EX77" s="46"/>
      <c r="EY77" s="46"/>
      <c r="EZ77" s="46"/>
      <c r="FA77" s="49"/>
      <c r="FB77" s="46"/>
      <c r="FC77" s="46"/>
      <c r="FD77" s="46"/>
      <c r="FE77" s="49"/>
      <c r="FF77" s="46"/>
      <c r="FG77" s="46"/>
      <c r="FH77" s="46"/>
      <c r="FI77" s="46"/>
      <c r="FJ77" s="46"/>
    </row>
    <row r="78" spans="1:166" ht="15" customHeight="1">
      <c r="A78" s="46">
        <v>74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9"/>
      <c r="EX78" s="46"/>
      <c r="EY78" s="46"/>
      <c r="EZ78" s="46"/>
      <c r="FA78" s="49"/>
      <c r="FB78" s="46"/>
      <c r="FC78" s="46"/>
      <c r="FD78" s="46"/>
      <c r="FE78" s="49"/>
      <c r="FF78" s="46"/>
      <c r="FG78" s="46"/>
      <c r="FH78" s="46"/>
      <c r="FI78" s="46"/>
      <c r="FJ78" s="46"/>
    </row>
    <row r="79" spans="1:166" ht="15" customHeight="1">
      <c r="A79" s="46">
        <v>75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9"/>
      <c r="EX79" s="46"/>
      <c r="EY79" s="46"/>
      <c r="EZ79" s="46"/>
      <c r="FA79" s="49"/>
      <c r="FB79" s="46"/>
      <c r="FC79" s="46"/>
      <c r="FD79" s="46"/>
      <c r="FE79" s="49"/>
      <c r="FF79" s="46"/>
      <c r="FG79" s="46"/>
      <c r="FH79" s="46"/>
      <c r="FI79" s="46"/>
      <c r="FJ79" s="46"/>
    </row>
    <row r="80" spans="1:166" ht="15" customHeight="1">
      <c r="A80" s="46">
        <v>76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9"/>
      <c r="EX80" s="46"/>
      <c r="EY80" s="46"/>
      <c r="EZ80" s="46"/>
      <c r="FA80" s="49"/>
      <c r="FB80" s="46"/>
      <c r="FC80" s="46"/>
      <c r="FD80" s="46"/>
      <c r="FE80" s="49"/>
      <c r="FF80" s="46"/>
      <c r="FG80" s="46"/>
      <c r="FH80" s="46"/>
      <c r="FI80" s="46"/>
      <c r="FJ80" s="46"/>
    </row>
    <row r="81" spans="1:166" ht="15" customHeight="1">
      <c r="A81" s="46">
        <v>77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9"/>
      <c r="EX81" s="46"/>
      <c r="EY81" s="46"/>
      <c r="EZ81" s="46"/>
      <c r="FA81" s="49"/>
      <c r="FB81" s="46"/>
      <c r="FC81" s="46"/>
      <c r="FD81" s="46"/>
      <c r="FE81" s="49"/>
      <c r="FF81" s="46"/>
      <c r="FG81" s="46"/>
      <c r="FH81" s="46"/>
      <c r="FI81" s="46"/>
      <c r="FJ81" s="46"/>
    </row>
    <row r="82" spans="1:166" ht="15" customHeight="1">
      <c r="A82" s="46">
        <v>78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9"/>
      <c r="EX82" s="46"/>
      <c r="EY82" s="46"/>
      <c r="EZ82" s="46"/>
      <c r="FA82" s="49"/>
      <c r="FB82" s="46"/>
      <c r="FC82" s="46"/>
      <c r="FD82" s="46"/>
      <c r="FE82" s="49"/>
      <c r="FF82" s="46"/>
      <c r="FG82" s="46"/>
      <c r="FH82" s="46"/>
      <c r="FI82" s="46"/>
      <c r="FJ82" s="46"/>
    </row>
    <row r="83" spans="1:166" ht="15" customHeight="1">
      <c r="A83" s="46">
        <v>79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9"/>
      <c r="EX83" s="46"/>
      <c r="EY83" s="46"/>
      <c r="EZ83" s="46"/>
      <c r="FA83" s="49"/>
      <c r="FB83" s="46"/>
      <c r="FC83" s="46"/>
      <c r="FD83" s="46"/>
      <c r="FE83" s="49"/>
      <c r="FF83" s="46"/>
      <c r="FG83" s="46"/>
      <c r="FH83" s="46"/>
      <c r="FI83" s="46"/>
      <c r="FJ83" s="46"/>
    </row>
    <row r="84" spans="1:166" ht="15" customHeight="1">
      <c r="A84" s="46">
        <v>80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9"/>
      <c r="EX84" s="46"/>
      <c r="EY84" s="46"/>
      <c r="EZ84" s="46"/>
      <c r="FA84" s="49"/>
      <c r="FB84" s="46"/>
      <c r="FC84" s="46"/>
      <c r="FD84" s="46"/>
      <c r="FE84" s="49"/>
      <c r="FF84" s="46"/>
      <c r="FG84" s="46"/>
      <c r="FH84" s="46"/>
      <c r="FI84" s="46"/>
      <c r="FJ84" s="46"/>
    </row>
    <row r="85" spans="1:166" ht="15" customHeight="1">
      <c r="A85" s="46">
        <v>81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9"/>
      <c r="EX85" s="46"/>
      <c r="EY85" s="46"/>
      <c r="EZ85" s="46"/>
      <c r="FA85" s="49"/>
      <c r="FB85" s="46"/>
      <c r="FC85" s="46"/>
      <c r="FD85" s="46"/>
      <c r="FE85" s="49"/>
      <c r="FF85" s="46"/>
      <c r="FG85" s="46"/>
      <c r="FH85" s="46"/>
      <c r="FI85" s="46"/>
      <c r="FJ85" s="46"/>
    </row>
    <row r="86" spans="1:166" ht="15" customHeight="1">
      <c r="A86" s="46">
        <v>82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9"/>
      <c r="EX86" s="46"/>
      <c r="EY86" s="46"/>
      <c r="EZ86" s="46"/>
      <c r="FA86" s="49"/>
      <c r="FB86" s="46"/>
      <c r="FC86" s="46"/>
      <c r="FD86" s="46"/>
      <c r="FE86" s="49"/>
      <c r="FF86" s="46"/>
      <c r="FG86" s="46"/>
      <c r="FH86" s="46"/>
      <c r="FI86" s="46"/>
      <c r="FJ86" s="46"/>
    </row>
    <row r="87" spans="1:166" ht="15" customHeight="1">
      <c r="A87" s="46">
        <v>83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9"/>
      <c r="EX87" s="46"/>
      <c r="EY87" s="46"/>
      <c r="EZ87" s="46"/>
      <c r="FA87" s="49"/>
      <c r="FB87" s="46"/>
      <c r="FC87" s="46"/>
      <c r="FD87" s="46"/>
      <c r="FE87" s="49"/>
      <c r="FF87" s="46"/>
      <c r="FG87" s="46"/>
      <c r="FH87" s="46"/>
      <c r="FI87" s="46"/>
      <c r="FJ87" s="46"/>
    </row>
    <row r="88" spans="1:166" ht="15" customHeight="1">
      <c r="A88" s="46">
        <v>84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9"/>
      <c r="EX88" s="46"/>
      <c r="EY88" s="46"/>
      <c r="EZ88" s="46"/>
      <c r="FA88" s="49"/>
      <c r="FB88" s="46"/>
      <c r="FC88" s="46"/>
      <c r="FD88" s="46"/>
      <c r="FE88" s="49"/>
      <c r="FF88" s="46"/>
      <c r="FG88" s="46"/>
      <c r="FH88" s="46"/>
      <c r="FI88" s="46"/>
      <c r="FJ88" s="46"/>
    </row>
    <row r="89" spans="1:166" ht="15" customHeight="1">
      <c r="A89" s="46">
        <v>85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9"/>
      <c r="EX89" s="46"/>
      <c r="EY89" s="46"/>
      <c r="EZ89" s="46"/>
      <c r="FA89" s="49"/>
      <c r="FB89" s="46"/>
      <c r="FC89" s="46"/>
      <c r="FD89" s="46"/>
      <c r="FE89" s="49"/>
      <c r="FF89" s="46"/>
      <c r="FG89" s="46"/>
      <c r="FH89" s="46"/>
      <c r="FI89" s="46"/>
      <c r="FJ89" s="46"/>
    </row>
    <row r="90" spans="1:166" ht="15" customHeight="1">
      <c r="A90" s="46">
        <v>86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9"/>
      <c r="EX90" s="46"/>
      <c r="EY90" s="46"/>
      <c r="EZ90" s="46"/>
      <c r="FA90" s="49"/>
      <c r="FB90" s="46"/>
      <c r="FC90" s="46"/>
      <c r="FD90" s="46"/>
      <c r="FE90" s="49"/>
      <c r="FF90" s="46"/>
      <c r="FG90" s="46"/>
      <c r="FH90" s="46"/>
      <c r="FI90" s="46"/>
      <c r="FJ90" s="46"/>
    </row>
    <row r="91" spans="1:166" ht="15" customHeight="1">
      <c r="A91" s="46">
        <v>87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9"/>
      <c r="EX91" s="46"/>
      <c r="EY91" s="46"/>
      <c r="EZ91" s="46"/>
      <c r="FA91" s="49"/>
      <c r="FB91" s="46"/>
      <c r="FC91" s="46"/>
      <c r="FD91" s="46"/>
      <c r="FE91" s="49"/>
      <c r="FF91" s="46"/>
      <c r="FG91" s="46"/>
      <c r="FH91" s="46"/>
      <c r="FI91" s="46"/>
      <c r="FJ91" s="46"/>
    </row>
    <row r="92" spans="1:166" ht="15" customHeight="1">
      <c r="A92" s="46">
        <v>88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9"/>
      <c r="EX92" s="46"/>
      <c r="EY92" s="46"/>
      <c r="EZ92" s="46"/>
      <c r="FA92" s="49"/>
      <c r="FB92" s="46"/>
      <c r="FC92" s="46"/>
      <c r="FD92" s="46"/>
      <c r="FE92" s="49"/>
      <c r="FF92" s="46"/>
      <c r="FG92" s="46"/>
      <c r="FH92" s="46"/>
      <c r="FI92" s="46"/>
      <c r="FJ92" s="46"/>
    </row>
    <row r="93" spans="1:166" ht="15" customHeight="1">
      <c r="A93" s="46">
        <v>89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9"/>
      <c r="EX93" s="46"/>
      <c r="EY93" s="46"/>
      <c r="EZ93" s="46"/>
      <c r="FA93" s="49"/>
      <c r="FB93" s="46"/>
      <c r="FC93" s="46"/>
      <c r="FD93" s="46"/>
      <c r="FE93" s="49"/>
      <c r="FF93" s="46"/>
      <c r="FG93" s="46"/>
      <c r="FH93" s="46"/>
      <c r="FI93" s="46"/>
      <c r="FJ93" s="46"/>
    </row>
    <row r="94" spans="1:166" ht="15" customHeight="1">
      <c r="A94" s="46">
        <v>90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9"/>
      <c r="EX94" s="46"/>
      <c r="EY94" s="46"/>
      <c r="EZ94" s="46"/>
      <c r="FA94" s="49"/>
      <c r="FB94" s="46"/>
      <c r="FC94" s="46"/>
      <c r="FD94" s="46"/>
      <c r="FE94" s="49"/>
      <c r="FF94" s="46"/>
      <c r="FG94" s="46"/>
      <c r="FH94" s="46"/>
      <c r="FI94" s="46"/>
      <c r="FJ94" s="46"/>
    </row>
    <row r="95" spans="1:166" ht="15" customHeight="1">
      <c r="A95" s="46">
        <v>91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9"/>
      <c r="EX95" s="46"/>
      <c r="EY95" s="46"/>
      <c r="EZ95" s="46"/>
      <c r="FA95" s="49"/>
      <c r="FB95" s="46"/>
      <c r="FC95" s="46"/>
      <c r="FD95" s="46"/>
      <c r="FE95" s="49"/>
      <c r="FF95" s="46"/>
      <c r="FG95" s="46"/>
      <c r="FH95" s="46"/>
      <c r="FI95" s="46"/>
      <c r="FJ95" s="46"/>
    </row>
    <row r="96" spans="1:166" ht="15" customHeight="1">
      <c r="A96" s="46">
        <v>92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9"/>
      <c r="EX96" s="46"/>
      <c r="EY96" s="46"/>
      <c r="EZ96" s="46"/>
      <c r="FA96" s="49"/>
      <c r="FB96" s="46"/>
      <c r="FC96" s="46"/>
      <c r="FD96" s="46"/>
      <c r="FE96" s="49"/>
      <c r="FF96" s="46"/>
      <c r="FG96" s="46"/>
      <c r="FH96" s="46"/>
      <c r="FI96" s="46"/>
      <c r="FJ96" s="46"/>
    </row>
    <row r="97" spans="1:166" ht="15" customHeight="1">
      <c r="A97" s="46">
        <v>93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9"/>
      <c r="EX97" s="46"/>
      <c r="EY97" s="46"/>
      <c r="EZ97" s="46"/>
      <c r="FA97" s="49"/>
      <c r="FB97" s="46"/>
      <c r="FC97" s="46"/>
      <c r="FD97" s="46"/>
      <c r="FE97" s="49"/>
      <c r="FF97" s="46"/>
      <c r="FG97" s="46"/>
      <c r="FH97" s="46"/>
      <c r="FI97" s="46"/>
      <c r="FJ97" s="46"/>
    </row>
    <row r="98" spans="1:166" ht="15" customHeight="1">
      <c r="A98" s="46">
        <v>94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9"/>
      <c r="EX98" s="46"/>
      <c r="EY98" s="46"/>
      <c r="EZ98" s="46"/>
      <c r="FA98" s="49"/>
      <c r="FB98" s="46"/>
      <c r="FC98" s="46"/>
      <c r="FD98" s="46"/>
      <c r="FE98" s="49"/>
      <c r="FF98" s="46"/>
      <c r="FG98" s="46"/>
      <c r="FH98" s="46"/>
      <c r="FI98" s="46"/>
      <c r="FJ98" s="46"/>
    </row>
    <row r="99" spans="1:166" ht="15" customHeight="1">
      <c r="A99" s="46">
        <v>95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9"/>
      <c r="EX99" s="46"/>
      <c r="EY99" s="46"/>
      <c r="EZ99" s="46"/>
      <c r="FA99" s="49"/>
      <c r="FB99" s="46"/>
      <c r="FC99" s="46"/>
      <c r="FD99" s="46"/>
      <c r="FE99" s="49"/>
      <c r="FF99" s="46"/>
      <c r="FG99" s="46"/>
      <c r="FH99" s="46"/>
      <c r="FI99" s="46"/>
      <c r="FJ99" s="46"/>
    </row>
    <row r="100" spans="1:166" ht="15" customHeight="1">
      <c r="A100" s="46">
        <v>96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9"/>
      <c r="EX100" s="46"/>
      <c r="EY100" s="46"/>
      <c r="EZ100" s="46"/>
      <c r="FA100" s="49"/>
      <c r="FB100" s="46"/>
      <c r="FC100" s="46"/>
      <c r="FD100" s="46"/>
      <c r="FE100" s="49"/>
      <c r="FF100" s="46"/>
      <c r="FG100" s="46"/>
      <c r="FH100" s="46"/>
      <c r="FI100" s="46"/>
      <c r="FJ100" s="46"/>
    </row>
    <row r="101" spans="1:166" ht="15" customHeight="1">
      <c r="A101" s="46">
        <v>97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9"/>
      <c r="EX101" s="46"/>
      <c r="EY101" s="46"/>
      <c r="EZ101" s="46"/>
      <c r="FA101" s="49"/>
      <c r="FB101" s="46"/>
      <c r="FC101" s="46"/>
      <c r="FD101" s="46"/>
      <c r="FE101" s="49"/>
      <c r="FF101" s="46"/>
      <c r="FG101" s="46"/>
      <c r="FH101" s="46"/>
      <c r="FI101" s="46"/>
      <c r="FJ101" s="46"/>
    </row>
    <row r="102" spans="1:166" ht="15" customHeight="1">
      <c r="A102" s="46">
        <v>98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9"/>
      <c r="EX102" s="46"/>
      <c r="EY102" s="46"/>
      <c r="EZ102" s="46"/>
      <c r="FA102" s="49"/>
      <c r="FB102" s="46"/>
      <c r="FC102" s="46"/>
      <c r="FD102" s="46"/>
      <c r="FE102" s="49"/>
      <c r="FF102" s="46"/>
      <c r="FG102" s="46"/>
      <c r="FH102" s="46"/>
      <c r="FI102" s="46"/>
      <c r="FJ102" s="46"/>
    </row>
    <row r="103" spans="1:166" ht="15" customHeight="1">
      <c r="A103" s="46">
        <v>99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9"/>
      <c r="EX103" s="46"/>
      <c r="EY103" s="46"/>
      <c r="EZ103" s="46"/>
      <c r="FA103" s="49"/>
      <c r="FB103" s="46"/>
      <c r="FC103" s="46"/>
      <c r="FD103" s="46"/>
      <c r="FE103" s="49"/>
      <c r="FF103" s="46"/>
      <c r="FG103" s="46"/>
      <c r="FH103" s="46"/>
      <c r="FI103" s="46"/>
      <c r="FJ103" s="46"/>
    </row>
    <row r="104" spans="1:166" ht="15" customHeight="1">
      <c r="A104" s="46">
        <v>100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9"/>
      <c r="EX104" s="46"/>
      <c r="EY104" s="46"/>
      <c r="EZ104" s="46"/>
      <c r="FA104" s="49"/>
      <c r="FB104" s="46"/>
      <c r="FC104" s="46"/>
      <c r="FD104" s="46"/>
      <c r="FE104" s="49"/>
      <c r="FF104" s="46"/>
      <c r="FG104" s="46"/>
      <c r="FH104" s="46"/>
      <c r="FI104" s="46"/>
      <c r="FJ104" s="46"/>
    </row>
    <row r="105" spans="1:166" ht="15" customHeight="1">
      <c r="A105" s="46">
        <v>101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9"/>
      <c r="EX105" s="46"/>
      <c r="EY105" s="46"/>
      <c r="EZ105" s="46"/>
      <c r="FA105" s="49"/>
      <c r="FB105" s="46"/>
      <c r="FC105" s="46"/>
      <c r="FD105" s="46"/>
      <c r="FE105" s="49"/>
      <c r="FF105" s="46"/>
      <c r="FG105" s="46"/>
      <c r="FH105" s="46"/>
      <c r="FI105" s="46"/>
      <c r="FJ105" s="46"/>
    </row>
    <row r="106" spans="1:166" ht="15" customHeight="1">
      <c r="A106" s="46">
        <v>102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9"/>
      <c r="EX106" s="46"/>
      <c r="EY106" s="46"/>
      <c r="EZ106" s="46"/>
      <c r="FA106" s="49"/>
      <c r="FB106" s="46"/>
      <c r="FC106" s="46"/>
      <c r="FD106" s="46"/>
      <c r="FE106" s="49"/>
      <c r="FF106" s="46"/>
      <c r="FG106" s="46"/>
      <c r="FH106" s="46"/>
      <c r="FI106" s="46"/>
      <c r="FJ106" s="46"/>
    </row>
    <row r="107" spans="1:166" ht="15" customHeight="1">
      <c r="A107" s="46">
        <v>103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9"/>
      <c r="EX107" s="46"/>
      <c r="EY107" s="46"/>
      <c r="EZ107" s="46"/>
      <c r="FA107" s="49"/>
      <c r="FB107" s="46"/>
      <c r="FC107" s="46"/>
      <c r="FD107" s="46"/>
      <c r="FE107" s="49"/>
      <c r="FF107" s="46"/>
      <c r="FG107" s="46"/>
      <c r="FH107" s="46"/>
      <c r="FI107" s="46"/>
      <c r="FJ107" s="46"/>
    </row>
    <row r="108" spans="1:166" ht="15" customHeight="1">
      <c r="A108" s="46">
        <v>104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9"/>
      <c r="EX108" s="46"/>
      <c r="EY108" s="46"/>
      <c r="EZ108" s="46"/>
      <c r="FA108" s="49"/>
      <c r="FB108" s="46"/>
      <c r="FC108" s="46"/>
      <c r="FD108" s="46"/>
      <c r="FE108" s="49"/>
      <c r="FF108" s="46"/>
      <c r="FG108" s="46"/>
      <c r="FH108" s="46"/>
      <c r="FI108" s="46"/>
      <c r="FJ108" s="46"/>
    </row>
    <row r="109" spans="1:166" ht="15" customHeight="1">
      <c r="A109" s="46">
        <v>105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9"/>
      <c r="EX109" s="46"/>
      <c r="EY109" s="46"/>
      <c r="EZ109" s="46"/>
      <c r="FA109" s="49"/>
      <c r="FB109" s="46"/>
      <c r="FC109" s="46"/>
      <c r="FD109" s="46"/>
      <c r="FE109" s="49"/>
      <c r="FF109" s="46"/>
      <c r="FG109" s="46"/>
      <c r="FH109" s="46"/>
      <c r="FI109" s="46"/>
      <c r="FJ109" s="46"/>
    </row>
    <row r="110" spans="1:166" ht="15" customHeight="1">
      <c r="A110" s="46">
        <v>106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9"/>
      <c r="EX110" s="46"/>
      <c r="EY110" s="46"/>
      <c r="EZ110" s="46"/>
      <c r="FA110" s="49"/>
      <c r="FB110" s="46"/>
      <c r="FC110" s="46"/>
      <c r="FD110" s="46"/>
      <c r="FE110" s="49"/>
      <c r="FF110" s="46"/>
      <c r="FG110" s="46"/>
      <c r="FH110" s="46"/>
      <c r="FI110" s="46"/>
      <c r="FJ110" s="46"/>
    </row>
    <row r="111" spans="1:166" ht="15" customHeight="1">
      <c r="A111" s="46">
        <v>107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9"/>
      <c r="EX111" s="46"/>
      <c r="EY111" s="46"/>
      <c r="EZ111" s="46"/>
      <c r="FA111" s="49"/>
      <c r="FB111" s="46"/>
      <c r="FC111" s="46"/>
      <c r="FD111" s="46"/>
      <c r="FE111" s="49"/>
      <c r="FF111" s="46"/>
      <c r="FG111" s="46"/>
      <c r="FH111" s="46"/>
      <c r="FI111" s="46"/>
      <c r="FJ111" s="46"/>
    </row>
    <row r="112" spans="1:166" ht="15" customHeight="1">
      <c r="A112" s="46">
        <v>108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9"/>
      <c r="EX112" s="46"/>
      <c r="EY112" s="46"/>
      <c r="EZ112" s="46"/>
      <c r="FA112" s="49"/>
      <c r="FB112" s="46"/>
      <c r="FC112" s="46"/>
      <c r="FD112" s="46"/>
      <c r="FE112" s="49"/>
      <c r="FF112" s="46"/>
      <c r="FG112" s="46"/>
      <c r="FH112" s="46"/>
      <c r="FI112" s="46"/>
      <c r="FJ112" s="46"/>
    </row>
    <row r="113" spans="1:166" ht="15" customHeight="1">
      <c r="A113" s="46">
        <v>109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9"/>
      <c r="EX113" s="46"/>
      <c r="EY113" s="46"/>
      <c r="EZ113" s="46"/>
      <c r="FA113" s="49"/>
      <c r="FB113" s="46"/>
      <c r="FC113" s="46"/>
      <c r="FD113" s="46"/>
      <c r="FE113" s="49"/>
      <c r="FF113" s="46"/>
      <c r="FG113" s="46"/>
      <c r="FH113" s="46"/>
      <c r="FI113" s="46"/>
      <c r="FJ113" s="46"/>
    </row>
    <row r="114" spans="1:166" ht="15" customHeight="1">
      <c r="A114" s="46">
        <v>110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9"/>
      <c r="EX114" s="46"/>
      <c r="EY114" s="46"/>
      <c r="EZ114" s="46"/>
      <c r="FA114" s="49"/>
      <c r="FB114" s="46"/>
      <c r="FC114" s="46"/>
      <c r="FD114" s="46"/>
      <c r="FE114" s="49"/>
      <c r="FF114" s="46"/>
      <c r="FG114" s="46"/>
      <c r="FH114" s="46"/>
      <c r="FI114" s="46"/>
      <c r="FJ114" s="46"/>
    </row>
    <row r="115" spans="1:166" ht="15" customHeight="1">
      <c r="A115" s="46">
        <v>111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9"/>
      <c r="EX115" s="46"/>
      <c r="EY115" s="46"/>
      <c r="EZ115" s="46"/>
      <c r="FA115" s="49"/>
      <c r="FB115" s="46"/>
      <c r="FC115" s="46"/>
      <c r="FD115" s="46"/>
      <c r="FE115" s="49"/>
      <c r="FF115" s="46"/>
      <c r="FG115" s="46"/>
      <c r="FH115" s="46"/>
      <c r="FI115" s="46"/>
      <c r="FJ115" s="46"/>
    </row>
    <row r="116" spans="1:166" ht="15" customHeight="1">
      <c r="A116" s="46">
        <v>112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9"/>
      <c r="EX116" s="46"/>
      <c r="EY116" s="46"/>
      <c r="EZ116" s="46"/>
      <c r="FA116" s="49"/>
      <c r="FB116" s="46"/>
      <c r="FC116" s="46"/>
      <c r="FD116" s="46"/>
      <c r="FE116" s="49"/>
      <c r="FF116" s="46"/>
      <c r="FG116" s="46"/>
      <c r="FH116" s="46"/>
      <c r="FI116" s="46"/>
      <c r="FJ116" s="46"/>
    </row>
    <row r="117" spans="1:166" ht="15" customHeight="1">
      <c r="A117" s="46">
        <v>113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9"/>
      <c r="EX117" s="46"/>
      <c r="EY117" s="46"/>
      <c r="EZ117" s="46"/>
      <c r="FA117" s="49"/>
      <c r="FB117" s="46"/>
      <c r="FC117" s="46"/>
      <c r="FD117" s="46"/>
      <c r="FE117" s="49"/>
      <c r="FF117" s="46"/>
      <c r="FG117" s="46"/>
      <c r="FH117" s="46"/>
      <c r="FI117" s="46"/>
      <c r="FJ117" s="46"/>
    </row>
    <row r="118" spans="1:166" ht="15" customHeight="1">
      <c r="A118" s="46">
        <v>114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9"/>
      <c r="EX118" s="46"/>
      <c r="EY118" s="46"/>
      <c r="EZ118" s="46"/>
      <c r="FA118" s="49"/>
      <c r="FB118" s="46"/>
      <c r="FC118" s="46"/>
      <c r="FD118" s="46"/>
      <c r="FE118" s="49"/>
      <c r="FF118" s="46"/>
      <c r="FG118" s="46"/>
      <c r="FH118" s="46"/>
      <c r="FI118" s="46"/>
      <c r="FJ118" s="46"/>
    </row>
    <row r="119" spans="1:166" ht="15" customHeight="1">
      <c r="A119" s="46">
        <v>115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9"/>
      <c r="EX119" s="46"/>
      <c r="EY119" s="46"/>
      <c r="EZ119" s="46"/>
      <c r="FA119" s="49"/>
      <c r="FB119" s="46"/>
      <c r="FC119" s="46"/>
      <c r="FD119" s="46"/>
      <c r="FE119" s="49"/>
      <c r="FF119" s="46"/>
      <c r="FG119" s="46"/>
      <c r="FH119" s="46"/>
      <c r="FI119" s="46"/>
      <c r="FJ119" s="46"/>
    </row>
    <row r="120" spans="1:166" ht="15" customHeight="1">
      <c r="A120" s="46">
        <v>116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9"/>
      <c r="EX120" s="46"/>
      <c r="EY120" s="46"/>
      <c r="EZ120" s="46"/>
      <c r="FA120" s="49"/>
      <c r="FB120" s="46"/>
      <c r="FC120" s="46"/>
      <c r="FD120" s="46"/>
      <c r="FE120" s="49"/>
      <c r="FF120" s="46"/>
      <c r="FG120" s="46"/>
      <c r="FH120" s="46"/>
      <c r="FI120" s="46"/>
      <c r="FJ120" s="46"/>
    </row>
    <row r="121" spans="1:166" ht="15" customHeight="1">
      <c r="A121" s="46">
        <v>117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9"/>
      <c r="EX121" s="46"/>
      <c r="EY121" s="46"/>
      <c r="EZ121" s="46"/>
      <c r="FA121" s="49"/>
      <c r="FB121" s="46"/>
      <c r="FC121" s="46"/>
      <c r="FD121" s="46"/>
      <c r="FE121" s="49"/>
      <c r="FF121" s="46"/>
      <c r="FG121" s="46"/>
      <c r="FH121" s="46"/>
      <c r="FI121" s="46"/>
      <c r="FJ121" s="46"/>
    </row>
    <row r="122" spans="1:166" ht="15" customHeight="1">
      <c r="A122" s="46">
        <v>118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9"/>
      <c r="EX122" s="46"/>
      <c r="EY122" s="46"/>
      <c r="EZ122" s="46"/>
      <c r="FA122" s="49"/>
      <c r="FB122" s="46"/>
      <c r="FC122" s="46"/>
      <c r="FD122" s="46"/>
      <c r="FE122" s="49"/>
      <c r="FF122" s="46"/>
      <c r="FG122" s="46"/>
      <c r="FH122" s="46"/>
      <c r="FI122" s="46"/>
      <c r="FJ122" s="46"/>
    </row>
    <row r="123" spans="1:166" ht="15" customHeight="1">
      <c r="A123" s="46">
        <v>119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9"/>
      <c r="EX123" s="46"/>
      <c r="EY123" s="46"/>
      <c r="EZ123" s="46"/>
      <c r="FA123" s="49"/>
      <c r="FB123" s="46"/>
      <c r="FC123" s="46"/>
      <c r="FD123" s="46"/>
      <c r="FE123" s="49"/>
      <c r="FF123" s="46"/>
      <c r="FG123" s="46"/>
      <c r="FH123" s="46"/>
      <c r="FI123" s="46"/>
      <c r="FJ123" s="46"/>
    </row>
    <row r="124" spans="1:166" ht="15" customHeight="1">
      <c r="A124" s="46">
        <v>120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9"/>
      <c r="EX124" s="46"/>
      <c r="EY124" s="46"/>
      <c r="EZ124" s="46"/>
      <c r="FA124" s="49"/>
      <c r="FB124" s="46"/>
      <c r="FC124" s="46"/>
      <c r="FD124" s="46"/>
      <c r="FE124" s="49"/>
      <c r="FF124" s="46"/>
      <c r="FG124" s="46"/>
      <c r="FH124" s="46"/>
      <c r="FI124" s="46"/>
      <c r="FJ124" s="46"/>
    </row>
    <row r="125" spans="1:166" ht="15" customHeight="1">
      <c r="A125" s="46">
        <v>121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9"/>
      <c r="EX125" s="46"/>
      <c r="EY125" s="46"/>
      <c r="EZ125" s="46"/>
      <c r="FA125" s="49"/>
      <c r="FB125" s="46"/>
      <c r="FC125" s="46"/>
      <c r="FD125" s="46"/>
      <c r="FE125" s="49"/>
      <c r="FF125" s="46"/>
      <c r="FG125" s="46"/>
      <c r="FH125" s="46"/>
      <c r="FI125" s="46"/>
      <c r="FJ125" s="46"/>
    </row>
    <row r="126" spans="1:166" ht="15" customHeight="1">
      <c r="A126" s="46">
        <v>122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9"/>
      <c r="EX126" s="46"/>
      <c r="EY126" s="46"/>
      <c r="EZ126" s="46"/>
      <c r="FA126" s="49"/>
      <c r="FB126" s="46"/>
      <c r="FC126" s="46"/>
      <c r="FD126" s="46"/>
      <c r="FE126" s="49"/>
      <c r="FF126" s="46"/>
      <c r="FG126" s="46"/>
      <c r="FH126" s="46"/>
      <c r="FI126" s="46"/>
      <c r="FJ126" s="46"/>
    </row>
    <row r="127" spans="1:166" ht="15" customHeight="1">
      <c r="A127" s="46">
        <v>123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9"/>
      <c r="EX127" s="46"/>
      <c r="EY127" s="46"/>
      <c r="EZ127" s="46"/>
      <c r="FA127" s="49"/>
      <c r="FB127" s="46"/>
      <c r="FC127" s="46"/>
      <c r="FD127" s="46"/>
      <c r="FE127" s="49"/>
      <c r="FF127" s="46"/>
      <c r="FG127" s="46"/>
      <c r="FH127" s="46"/>
      <c r="FI127" s="46"/>
      <c r="FJ127" s="46"/>
    </row>
    <row r="128" spans="1:166" ht="15" customHeight="1">
      <c r="A128" s="46">
        <v>124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9"/>
      <c r="EX128" s="46"/>
      <c r="EY128" s="46"/>
      <c r="EZ128" s="46"/>
      <c r="FA128" s="49"/>
      <c r="FB128" s="46"/>
      <c r="FC128" s="46"/>
      <c r="FD128" s="46"/>
      <c r="FE128" s="49"/>
      <c r="FF128" s="46"/>
      <c r="FG128" s="46"/>
      <c r="FH128" s="46"/>
      <c r="FI128" s="46"/>
      <c r="FJ128" s="46"/>
    </row>
    <row r="129" spans="1:166" ht="15" customHeight="1">
      <c r="A129" s="46">
        <v>125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9"/>
      <c r="EX129" s="46"/>
      <c r="EY129" s="46"/>
      <c r="EZ129" s="46"/>
      <c r="FA129" s="49"/>
      <c r="FB129" s="46"/>
      <c r="FC129" s="46"/>
      <c r="FD129" s="46"/>
      <c r="FE129" s="49"/>
      <c r="FF129" s="46"/>
      <c r="FG129" s="46"/>
      <c r="FH129" s="46"/>
      <c r="FI129" s="46"/>
      <c r="FJ129" s="46"/>
    </row>
    <row r="130" spans="1:166" ht="15" customHeight="1">
      <c r="A130" s="46">
        <v>126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9"/>
      <c r="EX130" s="46"/>
      <c r="EY130" s="46"/>
      <c r="EZ130" s="46"/>
      <c r="FA130" s="49"/>
      <c r="FB130" s="46"/>
      <c r="FC130" s="46"/>
      <c r="FD130" s="46"/>
      <c r="FE130" s="49"/>
      <c r="FF130" s="46"/>
      <c r="FG130" s="46"/>
      <c r="FH130" s="46"/>
      <c r="FI130" s="46"/>
      <c r="FJ130" s="46"/>
    </row>
    <row r="131" spans="1:166" ht="15" customHeight="1">
      <c r="A131" s="46">
        <v>127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9"/>
      <c r="EX131" s="46"/>
      <c r="EY131" s="46"/>
      <c r="EZ131" s="46"/>
      <c r="FA131" s="49"/>
      <c r="FB131" s="46"/>
      <c r="FC131" s="46"/>
      <c r="FD131" s="46"/>
      <c r="FE131" s="49"/>
      <c r="FF131" s="46"/>
      <c r="FG131" s="46"/>
      <c r="FH131" s="46"/>
      <c r="FI131" s="46"/>
      <c r="FJ131" s="46"/>
    </row>
    <row r="132" spans="1:166" ht="15" customHeight="1">
      <c r="A132" s="46">
        <v>128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9"/>
      <c r="EX132" s="46"/>
      <c r="EY132" s="46"/>
      <c r="EZ132" s="46"/>
      <c r="FA132" s="49"/>
      <c r="FB132" s="46"/>
      <c r="FC132" s="46"/>
      <c r="FD132" s="46"/>
      <c r="FE132" s="49"/>
      <c r="FF132" s="46"/>
      <c r="FG132" s="46"/>
      <c r="FH132" s="46"/>
      <c r="FI132" s="46"/>
      <c r="FJ132" s="46"/>
    </row>
    <row r="133" spans="1:166" ht="15" customHeight="1">
      <c r="A133" s="46">
        <v>129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9"/>
      <c r="EX133" s="46"/>
      <c r="EY133" s="46"/>
      <c r="EZ133" s="46"/>
      <c r="FA133" s="49"/>
      <c r="FB133" s="46"/>
      <c r="FC133" s="46"/>
      <c r="FD133" s="46"/>
      <c r="FE133" s="49"/>
      <c r="FF133" s="46"/>
      <c r="FG133" s="46"/>
      <c r="FH133" s="46"/>
      <c r="FI133" s="46"/>
      <c r="FJ133" s="46"/>
    </row>
    <row r="134" spans="1:166" ht="15" customHeight="1">
      <c r="A134" s="46">
        <v>130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9"/>
      <c r="EX134" s="46"/>
      <c r="EY134" s="46"/>
      <c r="EZ134" s="46"/>
      <c r="FA134" s="49"/>
      <c r="FB134" s="46"/>
      <c r="FC134" s="46"/>
      <c r="FD134" s="46"/>
      <c r="FE134" s="49"/>
      <c r="FF134" s="46"/>
      <c r="FG134" s="46"/>
      <c r="FH134" s="46"/>
      <c r="FI134" s="46"/>
      <c r="FJ134" s="46"/>
    </row>
    <row r="135" spans="1:166" ht="15" customHeight="1">
      <c r="A135" s="46">
        <v>131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9"/>
      <c r="EX135" s="46"/>
      <c r="EY135" s="46"/>
      <c r="EZ135" s="46"/>
      <c r="FA135" s="49"/>
      <c r="FB135" s="46"/>
      <c r="FC135" s="46"/>
      <c r="FD135" s="46"/>
      <c r="FE135" s="49"/>
      <c r="FF135" s="46"/>
      <c r="FG135" s="46"/>
      <c r="FH135" s="46"/>
      <c r="FI135" s="46"/>
      <c r="FJ135" s="46"/>
    </row>
    <row r="136" spans="1:166" ht="15" customHeight="1">
      <c r="A136" s="46">
        <v>132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9"/>
      <c r="EX136" s="46"/>
      <c r="EY136" s="46"/>
      <c r="EZ136" s="46"/>
      <c r="FA136" s="49"/>
      <c r="FB136" s="46"/>
      <c r="FC136" s="46"/>
      <c r="FD136" s="46"/>
      <c r="FE136" s="49"/>
      <c r="FF136" s="46"/>
      <c r="FG136" s="46"/>
      <c r="FH136" s="46"/>
      <c r="FI136" s="46"/>
      <c r="FJ136" s="46"/>
    </row>
    <row r="137" spans="1:166" ht="15" customHeight="1">
      <c r="A137" s="46">
        <v>133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9"/>
      <c r="EX137" s="46"/>
      <c r="EY137" s="46"/>
      <c r="EZ137" s="46"/>
      <c r="FA137" s="49"/>
      <c r="FB137" s="46"/>
      <c r="FC137" s="46"/>
      <c r="FD137" s="46"/>
      <c r="FE137" s="49"/>
      <c r="FF137" s="46"/>
      <c r="FG137" s="46"/>
      <c r="FH137" s="46"/>
      <c r="FI137" s="46"/>
      <c r="FJ137" s="46"/>
    </row>
    <row r="138" spans="1:166" ht="15" customHeight="1">
      <c r="A138" s="46">
        <v>134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9"/>
      <c r="EX138" s="46"/>
      <c r="EY138" s="46"/>
      <c r="EZ138" s="46"/>
      <c r="FA138" s="49"/>
      <c r="FB138" s="46"/>
      <c r="FC138" s="46"/>
      <c r="FD138" s="46"/>
      <c r="FE138" s="49"/>
      <c r="FF138" s="46"/>
      <c r="FG138" s="46"/>
      <c r="FH138" s="46"/>
      <c r="FI138" s="46"/>
      <c r="FJ138" s="46"/>
    </row>
    <row r="139" spans="1:166" ht="15" customHeight="1">
      <c r="A139" s="46">
        <v>135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9"/>
      <c r="EX139" s="46"/>
      <c r="EY139" s="46"/>
      <c r="EZ139" s="46"/>
      <c r="FA139" s="49"/>
      <c r="FB139" s="46"/>
      <c r="FC139" s="46"/>
      <c r="FD139" s="46"/>
      <c r="FE139" s="49"/>
      <c r="FF139" s="46"/>
      <c r="FG139" s="46"/>
      <c r="FH139" s="46"/>
      <c r="FI139" s="46"/>
      <c r="FJ139" s="46"/>
    </row>
    <row r="140" spans="1:166" ht="15" customHeight="1">
      <c r="A140" s="46">
        <v>136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9"/>
      <c r="EX140" s="46"/>
      <c r="EY140" s="46"/>
      <c r="EZ140" s="46"/>
      <c r="FA140" s="49"/>
      <c r="FB140" s="46"/>
      <c r="FC140" s="46"/>
      <c r="FD140" s="46"/>
      <c r="FE140" s="49"/>
      <c r="FF140" s="46"/>
      <c r="FG140" s="46"/>
      <c r="FH140" s="46"/>
      <c r="FI140" s="46"/>
      <c r="FJ140" s="46"/>
    </row>
    <row r="141" spans="1:166" ht="15" customHeight="1">
      <c r="A141" s="46">
        <v>137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9"/>
      <c r="EX141" s="46"/>
      <c r="EY141" s="46"/>
      <c r="EZ141" s="46"/>
      <c r="FA141" s="49"/>
      <c r="FB141" s="46"/>
      <c r="FC141" s="46"/>
      <c r="FD141" s="46"/>
      <c r="FE141" s="49"/>
      <c r="FF141" s="46"/>
      <c r="FG141" s="46"/>
      <c r="FH141" s="46"/>
      <c r="FI141" s="46"/>
      <c r="FJ141" s="46"/>
    </row>
    <row r="142" spans="1:166" ht="15" customHeight="1">
      <c r="A142" s="46">
        <v>138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9"/>
      <c r="EX142" s="46"/>
      <c r="EY142" s="46"/>
      <c r="EZ142" s="46"/>
      <c r="FA142" s="49"/>
      <c r="FB142" s="46"/>
      <c r="FC142" s="46"/>
      <c r="FD142" s="46"/>
      <c r="FE142" s="49"/>
      <c r="FF142" s="46"/>
      <c r="FG142" s="46"/>
      <c r="FH142" s="46"/>
      <c r="FI142" s="46"/>
      <c r="FJ142" s="46"/>
    </row>
    <row r="143" spans="1:166" ht="15" customHeight="1">
      <c r="A143" s="46">
        <v>139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9"/>
      <c r="EX143" s="46"/>
      <c r="EY143" s="46"/>
      <c r="EZ143" s="46"/>
      <c r="FA143" s="49"/>
      <c r="FB143" s="46"/>
      <c r="FC143" s="46"/>
      <c r="FD143" s="46"/>
      <c r="FE143" s="49"/>
      <c r="FF143" s="46"/>
      <c r="FG143" s="46"/>
      <c r="FH143" s="46"/>
      <c r="FI143" s="46"/>
      <c r="FJ143" s="46"/>
    </row>
    <row r="144" spans="1:166" ht="15" customHeight="1">
      <c r="A144" s="46">
        <v>140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9"/>
      <c r="EX144" s="46"/>
      <c r="EY144" s="46"/>
      <c r="EZ144" s="46"/>
      <c r="FA144" s="49"/>
      <c r="FB144" s="46"/>
      <c r="FC144" s="46"/>
      <c r="FD144" s="46"/>
      <c r="FE144" s="49"/>
      <c r="FF144" s="46"/>
      <c r="FG144" s="46"/>
      <c r="FH144" s="46"/>
      <c r="FI144" s="46"/>
      <c r="FJ144" s="46"/>
    </row>
    <row r="145" spans="1:166" ht="15" customHeight="1">
      <c r="A145" s="46">
        <v>141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9"/>
      <c r="EX145" s="46"/>
      <c r="EY145" s="46"/>
      <c r="EZ145" s="46"/>
      <c r="FA145" s="49"/>
      <c r="FB145" s="46"/>
      <c r="FC145" s="46"/>
      <c r="FD145" s="46"/>
      <c r="FE145" s="49"/>
      <c r="FF145" s="46"/>
      <c r="FG145" s="46"/>
      <c r="FH145" s="46"/>
      <c r="FI145" s="46"/>
      <c r="FJ145" s="46"/>
    </row>
    <row r="146" spans="1:166" ht="15" customHeight="1">
      <c r="A146" s="46">
        <v>142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9"/>
      <c r="EX146" s="46"/>
      <c r="EY146" s="46"/>
      <c r="EZ146" s="46"/>
      <c r="FA146" s="49"/>
      <c r="FB146" s="46"/>
      <c r="FC146" s="46"/>
      <c r="FD146" s="46"/>
      <c r="FE146" s="49"/>
      <c r="FF146" s="46"/>
      <c r="FG146" s="46"/>
      <c r="FH146" s="46"/>
      <c r="FI146" s="46"/>
      <c r="FJ146" s="46"/>
    </row>
    <row r="147" spans="1:166" ht="15" customHeight="1">
      <c r="A147" s="46">
        <v>143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9"/>
      <c r="EX147" s="46"/>
      <c r="EY147" s="46"/>
      <c r="EZ147" s="46"/>
      <c r="FA147" s="49"/>
      <c r="FB147" s="46"/>
      <c r="FC147" s="46"/>
      <c r="FD147" s="46"/>
      <c r="FE147" s="49"/>
      <c r="FF147" s="46"/>
      <c r="FG147" s="46"/>
      <c r="FH147" s="46"/>
      <c r="FI147" s="46"/>
      <c r="FJ147" s="46"/>
    </row>
    <row r="148" spans="1:166" ht="15" customHeight="1">
      <c r="A148" s="46">
        <v>144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9"/>
      <c r="EX148" s="46"/>
      <c r="EY148" s="46"/>
      <c r="EZ148" s="46"/>
      <c r="FA148" s="49"/>
      <c r="FB148" s="46"/>
      <c r="FC148" s="46"/>
      <c r="FD148" s="46"/>
      <c r="FE148" s="49"/>
      <c r="FF148" s="46"/>
      <c r="FG148" s="46"/>
      <c r="FH148" s="46"/>
      <c r="FI148" s="46"/>
      <c r="FJ148" s="46"/>
    </row>
    <row r="149" spans="1:166" ht="15" customHeight="1">
      <c r="A149" s="46">
        <v>145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9"/>
      <c r="EX149" s="46"/>
      <c r="EY149" s="46"/>
      <c r="EZ149" s="46"/>
      <c r="FA149" s="49"/>
      <c r="FB149" s="46"/>
      <c r="FC149" s="46"/>
      <c r="FD149" s="46"/>
      <c r="FE149" s="49"/>
      <c r="FF149" s="46"/>
      <c r="FG149" s="46"/>
      <c r="FH149" s="46"/>
      <c r="FI149" s="46"/>
      <c r="FJ149" s="46"/>
    </row>
    <row r="150" spans="1:166" ht="15" customHeight="1">
      <c r="A150" s="46">
        <v>146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9"/>
      <c r="EX150" s="46"/>
      <c r="EY150" s="46"/>
      <c r="EZ150" s="46"/>
      <c r="FA150" s="49"/>
      <c r="FB150" s="46"/>
      <c r="FC150" s="46"/>
      <c r="FD150" s="46"/>
      <c r="FE150" s="49"/>
      <c r="FF150" s="46"/>
      <c r="FG150" s="46"/>
      <c r="FH150" s="46"/>
      <c r="FI150" s="46"/>
      <c r="FJ150" s="46"/>
    </row>
    <row r="151" spans="1:166" ht="15" customHeight="1">
      <c r="A151" s="46">
        <v>147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9"/>
      <c r="EX151" s="46"/>
      <c r="EY151" s="46"/>
      <c r="EZ151" s="46"/>
      <c r="FA151" s="49"/>
      <c r="FB151" s="46"/>
      <c r="FC151" s="46"/>
      <c r="FD151" s="46"/>
      <c r="FE151" s="49"/>
      <c r="FF151" s="46"/>
      <c r="FG151" s="46"/>
      <c r="FH151" s="46"/>
      <c r="FI151" s="46"/>
      <c r="FJ151" s="46"/>
    </row>
    <row r="152" spans="1:166" ht="15" customHeight="1">
      <c r="A152" s="46">
        <v>148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9"/>
      <c r="EX152" s="46"/>
      <c r="EY152" s="46"/>
      <c r="EZ152" s="46"/>
      <c r="FA152" s="49"/>
      <c r="FB152" s="46"/>
      <c r="FC152" s="46"/>
      <c r="FD152" s="46"/>
      <c r="FE152" s="49"/>
      <c r="FF152" s="46"/>
      <c r="FG152" s="46"/>
      <c r="FH152" s="46"/>
      <c r="FI152" s="46"/>
      <c r="FJ152" s="46"/>
    </row>
    <row r="153" spans="1:166" ht="15" customHeight="1">
      <c r="A153" s="46">
        <v>149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9"/>
      <c r="EX153" s="46"/>
      <c r="EY153" s="46"/>
      <c r="EZ153" s="46"/>
      <c r="FA153" s="49"/>
      <c r="FB153" s="46"/>
      <c r="FC153" s="46"/>
      <c r="FD153" s="46"/>
      <c r="FE153" s="49"/>
      <c r="FF153" s="46"/>
      <c r="FG153" s="46"/>
      <c r="FH153" s="46"/>
      <c r="FI153" s="46"/>
      <c r="FJ153" s="46"/>
    </row>
    <row r="154" spans="1:166" ht="15" customHeight="1">
      <c r="A154" s="46">
        <v>150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9"/>
      <c r="EX154" s="46"/>
      <c r="EY154" s="46"/>
      <c r="EZ154" s="46"/>
      <c r="FA154" s="49"/>
      <c r="FB154" s="46"/>
      <c r="FC154" s="46"/>
      <c r="FD154" s="46"/>
      <c r="FE154" s="49"/>
      <c r="FF154" s="46"/>
      <c r="FG154" s="46"/>
      <c r="FH154" s="46"/>
      <c r="FI154" s="46"/>
      <c r="FJ154" s="46"/>
    </row>
    <row r="155" spans="1:166" ht="15" customHeight="1">
      <c r="A155" s="46">
        <v>151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9"/>
      <c r="EX155" s="46"/>
      <c r="EY155" s="46"/>
      <c r="EZ155" s="46"/>
      <c r="FA155" s="49"/>
      <c r="FB155" s="46"/>
      <c r="FC155" s="46"/>
      <c r="FD155" s="46"/>
      <c r="FE155" s="49"/>
      <c r="FF155" s="46"/>
      <c r="FG155" s="46"/>
      <c r="FH155" s="46"/>
      <c r="FI155" s="46"/>
      <c r="FJ155" s="46"/>
    </row>
    <row r="156" spans="1:166" ht="15" customHeight="1">
      <c r="A156" s="46">
        <v>152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9"/>
      <c r="EX156" s="46"/>
      <c r="EY156" s="46"/>
      <c r="EZ156" s="46"/>
      <c r="FA156" s="49"/>
      <c r="FB156" s="46"/>
      <c r="FC156" s="46"/>
      <c r="FD156" s="46"/>
      <c r="FE156" s="49"/>
      <c r="FF156" s="46"/>
      <c r="FG156" s="46"/>
      <c r="FH156" s="46"/>
      <c r="FI156" s="46"/>
      <c r="FJ156" s="46"/>
    </row>
    <row r="157" spans="1:166" ht="15" customHeight="1">
      <c r="A157" s="46">
        <v>153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9"/>
      <c r="EX157" s="46"/>
      <c r="EY157" s="46"/>
      <c r="EZ157" s="46"/>
      <c r="FA157" s="49"/>
      <c r="FB157" s="46"/>
      <c r="FC157" s="46"/>
      <c r="FD157" s="46"/>
      <c r="FE157" s="49"/>
      <c r="FF157" s="46"/>
      <c r="FG157" s="46"/>
      <c r="FH157" s="46"/>
      <c r="FI157" s="46"/>
      <c r="FJ157" s="46"/>
    </row>
    <row r="158" spans="1:166" ht="15" customHeight="1">
      <c r="A158" s="46">
        <v>154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9"/>
      <c r="EX158" s="46"/>
      <c r="EY158" s="46"/>
      <c r="EZ158" s="46"/>
      <c r="FA158" s="49"/>
      <c r="FB158" s="46"/>
      <c r="FC158" s="46"/>
      <c r="FD158" s="46"/>
      <c r="FE158" s="49"/>
      <c r="FF158" s="46"/>
      <c r="FG158" s="46"/>
      <c r="FH158" s="46"/>
      <c r="FI158" s="46"/>
      <c r="FJ158" s="46"/>
    </row>
    <row r="159" spans="1:166" ht="15" customHeight="1">
      <c r="A159" s="46">
        <v>155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9"/>
      <c r="EX159" s="46"/>
      <c r="EY159" s="46"/>
      <c r="EZ159" s="46"/>
      <c r="FA159" s="49"/>
      <c r="FB159" s="46"/>
      <c r="FC159" s="46"/>
      <c r="FD159" s="46"/>
      <c r="FE159" s="49"/>
      <c r="FF159" s="46"/>
      <c r="FG159" s="46"/>
      <c r="FH159" s="46"/>
      <c r="FI159" s="46"/>
      <c r="FJ159" s="46"/>
    </row>
    <row r="160" spans="1:166" ht="15" customHeight="1">
      <c r="A160" s="46">
        <v>156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9"/>
      <c r="EX160" s="46"/>
      <c r="EY160" s="46"/>
      <c r="EZ160" s="46"/>
      <c r="FA160" s="49"/>
      <c r="FB160" s="46"/>
      <c r="FC160" s="46"/>
      <c r="FD160" s="46"/>
      <c r="FE160" s="49"/>
      <c r="FF160" s="46"/>
      <c r="FG160" s="46"/>
      <c r="FH160" s="46"/>
      <c r="FI160" s="46"/>
      <c r="FJ160" s="46"/>
    </row>
    <row r="161" spans="1:166" ht="15" customHeight="1">
      <c r="A161" s="46">
        <v>157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9"/>
      <c r="EX161" s="46"/>
      <c r="EY161" s="46"/>
      <c r="EZ161" s="46"/>
      <c r="FA161" s="49"/>
      <c r="FB161" s="46"/>
      <c r="FC161" s="46"/>
      <c r="FD161" s="46"/>
      <c r="FE161" s="49"/>
      <c r="FF161" s="46"/>
      <c r="FG161" s="46"/>
      <c r="FH161" s="46"/>
      <c r="FI161" s="46"/>
      <c r="FJ161" s="46"/>
    </row>
    <row r="162" spans="1:166" ht="15" customHeight="1">
      <c r="A162" s="46">
        <v>158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9"/>
      <c r="EX162" s="46"/>
      <c r="EY162" s="46"/>
      <c r="EZ162" s="46"/>
      <c r="FA162" s="49"/>
      <c r="FB162" s="46"/>
      <c r="FC162" s="46"/>
      <c r="FD162" s="46"/>
      <c r="FE162" s="49"/>
      <c r="FF162" s="46"/>
      <c r="FG162" s="46"/>
      <c r="FH162" s="46"/>
      <c r="FI162" s="46"/>
      <c r="FJ162" s="46"/>
    </row>
    <row r="163" spans="1:166" ht="15" customHeight="1">
      <c r="A163" s="46">
        <v>159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9"/>
      <c r="EX163" s="46"/>
      <c r="EY163" s="46"/>
      <c r="EZ163" s="46"/>
      <c r="FA163" s="49"/>
      <c r="FB163" s="46"/>
      <c r="FC163" s="46"/>
      <c r="FD163" s="46"/>
      <c r="FE163" s="49"/>
      <c r="FF163" s="46"/>
      <c r="FG163" s="46"/>
      <c r="FH163" s="46"/>
      <c r="FI163" s="46"/>
      <c r="FJ163" s="46"/>
    </row>
    <row r="164" spans="1:166" ht="15" customHeight="1">
      <c r="A164" s="46">
        <v>160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9"/>
      <c r="EX164" s="46"/>
      <c r="EY164" s="46"/>
      <c r="EZ164" s="46"/>
      <c r="FA164" s="49"/>
      <c r="FB164" s="46"/>
      <c r="FC164" s="46"/>
      <c r="FD164" s="46"/>
      <c r="FE164" s="49"/>
      <c r="FF164" s="46"/>
      <c r="FG164" s="46"/>
      <c r="FH164" s="46"/>
      <c r="FI164" s="46"/>
      <c r="FJ164" s="46"/>
    </row>
    <row r="165" spans="1:166" ht="15" customHeight="1">
      <c r="A165" s="46">
        <v>161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9"/>
      <c r="EX165" s="46"/>
      <c r="EY165" s="46"/>
      <c r="EZ165" s="46"/>
      <c r="FA165" s="49"/>
      <c r="FB165" s="46"/>
      <c r="FC165" s="46"/>
      <c r="FD165" s="46"/>
      <c r="FE165" s="49"/>
      <c r="FF165" s="46"/>
      <c r="FG165" s="46"/>
      <c r="FH165" s="46"/>
      <c r="FI165" s="46"/>
      <c r="FJ165" s="46"/>
    </row>
    <row r="166" spans="1:166" ht="15" customHeight="1">
      <c r="A166" s="46">
        <v>162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9"/>
      <c r="EX166" s="46"/>
      <c r="EY166" s="46"/>
      <c r="EZ166" s="46"/>
      <c r="FA166" s="49"/>
      <c r="FB166" s="46"/>
      <c r="FC166" s="46"/>
      <c r="FD166" s="46"/>
      <c r="FE166" s="49"/>
      <c r="FF166" s="46"/>
      <c r="FG166" s="46"/>
      <c r="FH166" s="46"/>
      <c r="FI166" s="46"/>
      <c r="FJ166" s="46"/>
    </row>
    <row r="167" spans="1:166" ht="15" customHeight="1">
      <c r="A167" s="46">
        <v>163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9"/>
      <c r="EX167" s="46"/>
      <c r="EY167" s="46"/>
      <c r="EZ167" s="46"/>
      <c r="FA167" s="49"/>
      <c r="FB167" s="46"/>
      <c r="FC167" s="46"/>
      <c r="FD167" s="46"/>
      <c r="FE167" s="49"/>
      <c r="FF167" s="46"/>
      <c r="FG167" s="46"/>
      <c r="FH167" s="46"/>
      <c r="FI167" s="46"/>
      <c r="FJ167" s="46"/>
    </row>
    <row r="168" spans="1:166" ht="15" customHeight="1">
      <c r="A168" s="46">
        <v>164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9"/>
      <c r="EX168" s="46"/>
      <c r="EY168" s="46"/>
      <c r="EZ168" s="46"/>
      <c r="FA168" s="49"/>
      <c r="FB168" s="46"/>
      <c r="FC168" s="46"/>
      <c r="FD168" s="46"/>
      <c r="FE168" s="49"/>
      <c r="FF168" s="46"/>
      <c r="FG168" s="46"/>
      <c r="FH168" s="46"/>
      <c r="FI168" s="46"/>
      <c r="FJ168" s="46"/>
    </row>
    <row r="169" spans="1:166" ht="15" customHeight="1">
      <c r="A169" s="46">
        <v>165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9"/>
      <c r="EX169" s="46"/>
      <c r="EY169" s="46"/>
      <c r="EZ169" s="46"/>
      <c r="FA169" s="49"/>
      <c r="FB169" s="46"/>
      <c r="FC169" s="46"/>
      <c r="FD169" s="46"/>
      <c r="FE169" s="49"/>
      <c r="FF169" s="46"/>
      <c r="FG169" s="46"/>
      <c r="FH169" s="46"/>
      <c r="FI169" s="46"/>
      <c r="FJ169" s="46"/>
    </row>
    <row r="170" spans="1:166" ht="15" customHeight="1">
      <c r="A170" s="46">
        <v>166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9"/>
      <c r="EX170" s="46"/>
      <c r="EY170" s="46"/>
      <c r="EZ170" s="46"/>
      <c r="FA170" s="49"/>
      <c r="FB170" s="46"/>
      <c r="FC170" s="46"/>
      <c r="FD170" s="46"/>
      <c r="FE170" s="49"/>
      <c r="FF170" s="46"/>
      <c r="FG170" s="46"/>
      <c r="FH170" s="46"/>
      <c r="FI170" s="46"/>
      <c r="FJ170" s="46"/>
    </row>
    <row r="171" spans="1:166" ht="15" customHeight="1">
      <c r="A171" s="46">
        <v>167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9"/>
      <c r="EX171" s="46"/>
      <c r="EY171" s="46"/>
      <c r="EZ171" s="46"/>
      <c r="FA171" s="49"/>
      <c r="FB171" s="46"/>
      <c r="FC171" s="46"/>
      <c r="FD171" s="46"/>
      <c r="FE171" s="49"/>
      <c r="FF171" s="46"/>
      <c r="FG171" s="46"/>
      <c r="FH171" s="46"/>
      <c r="FI171" s="46"/>
      <c r="FJ171" s="46"/>
    </row>
    <row r="172" spans="1:166" ht="15" customHeight="1">
      <c r="A172" s="46">
        <v>168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9"/>
      <c r="EX172" s="46"/>
      <c r="EY172" s="46"/>
      <c r="EZ172" s="46"/>
      <c r="FA172" s="49"/>
      <c r="FB172" s="46"/>
      <c r="FC172" s="46"/>
      <c r="FD172" s="46"/>
      <c r="FE172" s="49"/>
      <c r="FF172" s="46"/>
      <c r="FG172" s="46"/>
      <c r="FH172" s="46"/>
      <c r="FI172" s="46"/>
      <c r="FJ172" s="46"/>
    </row>
    <row r="173" spans="1:166" ht="15" customHeight="1">
      <c r="A173" s="46">
        <v>169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9"/>
      <c r="EX173" s="46"/>
      <c r="EY173" s="46"/>
      <c r="EZ173" s="46"/>
      <c r="FA173" s="49"/>
      <c r="FB173" s="46"/>
      <c r="FC173" s="46"/>
      <c r="FD173" s="46"/>
      <c r="FE173" s="49"/>
      <c r="FF173" s="46"/>
      <c r="FG173" s="46"/>
      <c r="FH173" s="46"/>
      <c r="FI173" s="46"/>
      <c r="FJ173" s="46"/>
    </row>
    <row r="174" spans="1:166" ht="15" customHeight="1">
      <c r="A174" s="46">
        <v>170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9"/>
      <c r="EX174" s="46"/>
      <c r="EY174" s="46"/>
      <c r="EZ174" s="46"/>
      <c r="FA174" s="49"/>
      <c r="FB174" s="46"/>
      <c r="FC174" s="46"/>
      <c r="FD174" s="46"/>
      <c r="FE174" s="49"/>
      <c r="FF174" s="46"/>
      <c r="FG174" s="46"/>
      <c r="FH174" s="46"/>
      <c r="FI174" s="46"/>
      <c r="FJ174" s="46"/>
    </row>
    <row r="175" spans="1:166" ht="15" customHeight="1">
      <c r="A175" s="46">
        <v>171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9"/>
      <c r="EX175" s="46"/>
      <c r="EY175" s="46"/>
      <c r="EZ175" s="46"/>
      <c r="FA175" s="49"/>
      <c r="FB175" s="46"/>
      <c r="FC175" s="46"/>
      <c r="FD175" s="46"/>
      <c r="FE175" s="49"/>
      <c r="FF175" s="46"/>
      <c r="FG175" s="46"/>
      <c r="FH175" s="46"/>
      <c r="FI175" s="46"/>
      <c r="FJ175" s="46"/>
    </row>
    <row r="176" spans="1:166" ht="15" customHeight="1">
      <c r="A176" s="46">
        <v>172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9"/>
      <c r="EX176" s="46"/>
      <c r="EY176" s="46"/>
      <c r="EZ176" s="46"/>
      <c r="FA176" s="49"/>
      <c r="FB176" s="46"/>
      <c r="FC176" s="46"/>
      <c r="FD176" s="46"/>
      <c r="FE176" s="49"/>
      <c r="FF176" s="46"/>
      <c r="FG176" s="46"/>
      <c r="FH176" s="46"/>
      <c r="FI176" s="46"/>
      <c r="FJ176" s="46"/>
    </row>
    <row r="177" spans="1:166" ht="15" customHeight="1">
      <c r="A177" s="46">
        <v>173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9"/>
      <c r="EX177" s="46"/>
      <c r="EY177" s="46"/>
      <c r="EZ177" s="46"/>
      <c r="FA177" s="49"/>
      <c r="FB177" s="46"/>
      <c r="FC177" s="46"/>
      <c r="FD177" s="46"/>
      <c r="FE177" s="49"/>
      <c r="FF177" s="46"/>
      <c r="FG177" s="46"/>
      <c r="FH177" s="46"/>
      <c r="FI177" s="46"/>
      <c r="FJ177" s="46"/>
    </row>
    <row r="178" spans="1:166" ht="15" customHeight="1">
      <c r="A178" s="46">
        <v>174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9"/>
      <c r="EX178" s="46"/>
      <c r="EY178" s="46"/>
      <c r="EZ178" s="46"/>
      <c r="FA178" s="49"/>
      <c r="FB178" s="46"/>
      <c r="FC178" s="46"/>
      <c r="FD178" s="46"/>
      <c r="FE178" s="49"/>
      <c r="FF178" s="46"/>
      <c r="FG178" s="46"/>
      <c r="FH178" s="46"/>
      <c r="FI178" s="46"/>
      <c r="FJ178" s="46"/>
    </row>
    <row r="179" spans="1:166" ht="15" customHeight="1">
      <c r="A179" s="46">
        <v>175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9"/>
      <c r="EX179" s="46"/>
      <c r="EY179" s="46"/>
      <c r="EZ179" s="46"/>
      <c r="FA179" s="49"/>
      <c r="FB179" s="46"/>
      <c r="FC179" s="46"/>
      <c r="FD179" s="46"/>
      <c r="FE179" s="49"/>
      <c r="FF179" s="46"/>
      <c r="FG179" s="46"/>
      <c r="FH179" s="46"/>
      <c r="FI179" s="46"/>
      <c r="FJ179" s="46"/>
    </row>
    <row r="180" spans="1:166" ht="15" customHeight="1">
      <c r="A180" s="46">
        <v>176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9"/>
      <c r="EX180" s="46"/>
      <c r="EY180" s="46"/>
      <c r="EZ180" s="46"/>
      <c r="FA180" s="49"/>
      <c r="FB180" s="46"/>
      <c r="FC180" s="46"/>
      <c r="FD180" s="46"/>
      <c r="FE180" s="49"/>
      <c r="FF180" s="46"/>
      <c r="FG180" s="46"/>
      <c r="FH180" s="46"/>
      <c r="FI180" s="46"/>
      <c r="FJ180" s="46"/>
    </row>
    <row r="181" spans="1:166" ht="15" customHeight="1">
      <c r="A181" s="46">
        <v>177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9"/>
      <c r="EX181" s="46"/>
      <c r="EY181" s="46"/>
      <c r="EZ181" s="46"/>
      <c r="FA181" s="49"/>
      <c r="FB181" s="46"/>
      <c r="FC181" s="46"/>
      <c r="FD181" s="46"/>
      <c r="FE181" s="49"/>
      <c r="FF181" s="46"/>
      <c r="FG181" s="46"/>
      <c r="FH181" s="46"/>
      <c r="FI181" s="46"/>
      <c r="FJ181" s="46"/>
    </row>
    <row r="182" spans="1:166" ht="15" customHeight="1">
      <c r="A182" s="46">
        <v>178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9"/>
      <c r="EX182" s="46"/>
      <c r="EY182" s="46"/>
      <c r="EZ182" s="46"/>
      <c r="FA182" s="49"/>
      <c r="FB182" s="46"/>
      <c r="FC182" s="46"/>
      <c r="FD182" s="46"/>
      <c r="FE182" s="49"/>
      <c r="FF182" s="46"/>
      <c r="FG182" s="46"/>
      <c r="FH182" s="46"/>
      <c r="FI182" s="46"/>
      <c r="FJ182" s="46"/>
    </row>
    <row r="183" spans="1:166" ht="15" customHeight="1">
      <c r="A183" s="46">
        <v>179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9"/>
      <c r="EX183" s="46"/>
      <c r="EY183" s="46"/>
      <c r="EZ183" s="46"/>
      <c r="FA183" s="49"/>
      <c r="FB183" s="46"/>
      <c r="FC183" s="46"/>
      <c r="FD183" s="46"/>
      <c r="FE183" s="49"/>
      <c r="FF183" s="46"/>
      <c r="FG183" s="46"/>
      <c r="FH183" s="46"/>
      <c r="FI183" s="46"/>
      <c r="FJ183" s="46"/>
    </row>
    <row r="184" spans="1:166" ht="15" customHeight="1">
      <c r="A184" s="46">
        <v>180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9"/>
      <c r="EX184" s="46"/>
      <c r="EY184" s="46"/>
      <c r="EZ184" s="46"/>
      <c r="FA184" s="49"/>
      <c r="FB184" s="46"/>
      <c r="FC184" s="46"/>
      <c r="FD184" s="46"/>
      <c r="FE184" s="49"/>
      <c r="FF184" s="46"/>
      <c r="FG184" s="46"/>
      <c r="FH184" s="46"/>
      <c r="FI184" s="46"/>
      <c r="FJ184" s="46"/>
    </row>
    <row r="185" spans="1:166" ht="15" customHeight="1">
      <c r="A185" s="46">
        <v>181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9"/>
      <c r="EX185" s="46"/>
      <c r="EY185" s="46"/>
      <c r="EZ185" s="46"/>
      <c r="FA185" s="49"/>
      <c r="FB185" s="46"/>
      <c r="FC185" s="46"/>
      <c r="FD185" s="46"/>
      <c r="FE185" s="49"/>
      <c r="FF185" s="46"/>
      <c r="FG185" s="46"/>
      <c r="FH185" s="46"/>
      <c r="FI185" s="46"/>
      <c r="FJ185" s="46"/>
    </row>
    <row r="186" spans="1:166" ht="15" customHeight="1">
      <c r="A186" s="46">
        <v>182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9"/>
      <c r="EX186" s="46"/>
      <c r="EY186" s="46"/>
      <c r="EZ186" s="46"/>
      <c r="FA186" s="49"/>
      <c r="FB186" s="46"/>
      <c r="FC186" s="46"/>
      <c r="FD186" s="46"/>
      <c r="FE186" s="49"/>
      <c r="FF186" s="46"/>
      <c r="FG186" s="46"/>
      <c r="FH186" s="46"/>
      <c r="FI186" s="46"/>
      <c r="FJ186" s="46"/>
    </row>
    <row r="187" spans="1:166" ht="15" customHeight="1">
      <c r="A187" s="46">
        <v>183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9"/>
      <c r="EX187" s="46"/>
      <c r="EY187" s="46"/>
      <c r="EZ187" s="46"/>
      <c r="FA187" s="49"/>
      <c r="FB187" s="46"/>
      <c r="FC187" s="46"/>
      <c r="FD187" s="46"/>
      <c r="FE187" s="49"/>
      <c r="FF187" s="46"/>
      <c r="FG187" s="46"/>
      <c r="FH187" s="46"/>
      <c r="FI187" s="46"/>
      <c r="FJ187" s="46"/>
    </row>
    <row r="188" spans="1:166" ht="15" customHeight="1">
      <c r="A188" s="46">
        <v>184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9"/>
      <c r="EX188" s="46"/>
      <c r="EY188" s="46"/>
      <c r="EZ188" s="46"/>
      <c r="FA188" s="49"/>
      <c r="FB188" s="46"/>
      <c r="FC188" s="46"/>
      <c r="FD188" s="46"/>
      <c r="FE188" s="49"/>
      <c r="FF188" s="46"/>
      <c r="FG188" s="46"/>
      <c r="FH188" s="46"/>
      <c r="FI188" s="46"/>
      <c r="FJ188" s="46"/>
    </row>
    <row r="189" spans="1:166" ht="15" customHeight="1">
      <c r="A189" s="46">
        <v>185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9"/>
      <c r="EX189" s="46"/>
      <c r="EY189" s="46"/>
      <c r="EZ189" s="46"/>
      <c r="FA189" s="49"/>
      <c r="FB189" s="46"/>
      <c r="FC189" s="46"/>
      <c r="FD189" s="46"/>
      <c r="FE189" s="49"/>
      <c r="FF189" s="46"/>
      <c r="FG189" s="46"/>
      <c r="FH189" s="46"/>
      <c r="FI189" s="46"/>
      <c r="FJ189" s="46"/>
    </row>
    <row r="190" spans="1:166" ht="15" customHeight="1">
      <c r="A190" s="46">
        <v>186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9"/>
      <c r="EX190" s="46"/>
      <c r="EY190" s="46"/>
      <c r="EZ190" s="46"/>
      <c r="FA190" s="49"/>
      <c r="FB190" s="46"/>
      <c r="FC190" s="46"/>
      <c r="FD190" s="46"/>
      <c r="FE190" s="49"/>
      <c r="FF190" s="46"/>
      <c r="FG190" s="46"/>
      <c r="FH190" s="46"/>
      <c r="FI190" s="46"/>
      <c r="FJ190" s="46"/>
    </row>
    <row r="191" spans="1:166" ht="15" customHeight="1">
      <c r="A191" s="46">
        <v>187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9"/>
      <c r="EX191" s="46"/>
      <c r="EY191" s="46"/>
      <c r="EZ191" s="46"/>
      <c r="FA191" s="49"/>
      <c r="FB191" s="46"/>
      <c r="FC191" s="46"/>
      <c r="FD191" s="46"/>
      <c r="FE191" s="49"/>
      <c r="FF191" s="46"/>
      <c r="FG191" s="46"/>
      <c r="FH191" s="46"/>
      <c r="FI191" s="46"/>
      <c r="FJ191" s="46"/>
    </row>
    <row r="192" spans="1:166" ht="15" customHeight="1">
      <c r="A192" s="46">
        <v>188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9"/>
      <c r="EX192" s="46"/>
      <c r="EY192" s="46"/>
      <c r="EZ192" s="46"/>
      <c r="FA192" s="49"/>
      <c r="FB192" s="46"/>
      <c r="FC192" s="46"/>
      <c r="FD192" s="46"/>
      <c r="FE192" s="49"/>
      <c r="FF192" s="46"/>
      <c r="FG192" s="46"/>
      <c r="FH192" s="46"/>
      <c r="FI192" s="46"/>
      <c r="FJ192" s="46"/>
    </row>
    <row r="193" spans="1:166" ht="15" customHeight="1">
      <c r="A193" s="46">
        <v>189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9"/>
      <c r="EX193" s="46"/>
      <c r="EY193" s="46"/>
      <c r="EZ193" s="46"/>
      <c r="FA193" s="49"/>
      <c r="FB193" s="46"/>
      <c r="FC193" s="46"/>
      <c r="FD193" s="46"/>
      <c r="FE193" s="49"/>
      <c r="FF193" s="46"/>
      <c r="FG193" s="46"/>
      <c r="FH193" s="46"/>
      <c r="FI193" s="46"/>
      <c r="FJ193" s="46"/>
    </row>
    <row r="194" spans="1:166" ht="15" customHeight="1">
      <c r="A194" s="46">
        <v>190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9"/>
      <c r="EX194" s="46"/>
      <c r="EY194" s="46"/>
      <c r="EZ194" s="46"/>
      <c r="FA194" s="49"/>
      <c r="FB194" s="46"/>
      <c r="FC194" s="46"/>
      <c r="FD194" s="46"/>
      <c r="FE194" s="49"/>
      <c r="FF194" s="46"/>
      <c r="FG194" s="46"/>
      <c r="FH194" s="46"/>
      <c r="FI194" s="46"/>
      <c r="FJ194" s="46"/>
    </row>
    <row r="195" spans="1:166" ht="15" customHeight="1">
      <c r="A195" s="46">
        <v>191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9"/>
      <c r="EX195" s="46"/>
      <c r="EY195" s="46"/>
      <c r="EZ195" s="46"/>
      <c r="FA195" s="49"/>
      <c r="FB195" s="46"/>
      <c r="FC195" s="46"/>
      <c r="FD195" s="46"/>
      <c r="FE195" s="49"/>
      <c r="FF195" s="46"/>
      <c r="FG195" s="46"/>
      <c r="FH195" s="46"/>
      <c r="FI195" s="46"/>
      <c r="FJ195" s="46"/>
    </row>
    <row r="196" spans="1:166" ht="15" customHeight="1">
      <c r="A196" s="46">
        <v>192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9"/>
      <c r="EX196" s="46"/>
      <c r="EY196" s="46"/>
      <c r="EZ196" s="46"/>
      <c r="FA196" s="49"/>
      <c r="FB196" s="46"/>
      <c r="FC196" s="46"/>
      <c r="FD196" s="46"/>
      <c r="FE196" s="49"/>
      <c r="FF196" s="46"/>
      <c r="FG196" s="46"/>
      <c r="FH196" s="46"/>
      <c r="FI196" s="46"/>
      <c r="FJ196" s="46"/>
    </row>
    <row r="197" spans="1:166" ht="15" customHeight="1">
      <c r="A197" s="46">
        <v>193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9"/>
      <c r="EX197" s="46"/>
      <c r="EY197" s="46"/>
      <c r="EZ197" s="46"/>
      <c r="FA197" s="49"/>
      <c r="FB197" s="46"/>
      <c r="FC197" s="46"/>
      <c r="FD197" s="46"/>
      <c r="FE197" s="49"/>
      <c r="FF197" s="46"/>
      <c r="FG197" s="46"/>
      <c r="FH197" s="46"/>
      <c r="FI197" s="46"/>
      <c r="FJ197" s="46"/>
    </row>
    <row r="198" spans="1:166" ht="15" customHeight="1">
      <c r="A198" s="46">
        <v>194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9"/>
      <c r="EX198" s="46"/>
      <c r="EY198" s="46"/>
      <c r="EZ198" s="46"/>
      <c r="FA198" s="49"/>
      <c r="FB198" s="46"/>
      <c r="FC198" s="46"/>
      <c r="FD198" s="46"/>
      <c r="FE198" s="49"/>
      <c r="FF198" s="46"/>
      <c r="FG198" s="46"/>
      <c r="FH198" s="46"/>
      <c r="FI198" s="46"/>
      <c r="FJ198" s="46"/>
    </row>
    <row r="199" spans="1:166" ht="15" customHeight="1">
      <c r="A199" s="46">
        <v>195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9"/>
      <c r="EX199" s="46"/>
      <c r="EY199" s="46"/>
      <c r="EZ199" s="46"/>
      <c r="FA199" s="49"/>
      <c r="FB199" s="46"/>
      <c r="FC199" s="46"/>
      <c r="FD199" s="46"/>
      <c r="FE199" s="49"/>
      <c r="FF199" s="46"/>
      <c r="FG199" s="46"/>
      <c r="FH199" s="46"/>
      <c r="FI199" s="46"/>
      <c r="FJ199" s="46"/>
    </row>
    <row r="200" spans="1:166" ht="15" customHeight="1">
      <c r="A200" s="46">
        <v>196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9"/>
      <c r="EX200" s="46"/>
      <c r="EY200" s="46"/>
      <c r="EZ200" s="46"/>
      <c r="FA200" s="49"/>
      <c r="FB200" s="46"/>
      <c r="FC200" s="46"/>
      <c r="FD200" s="46"/>
      <c r="FE200" s="49"/>
      <c r="FF200" s="46"/>
      <c r="FG200" s="46"/>
      <c r="FH200" s="46"/>
      <c r="FI200" s="46"/>
      <c r="FJ200" s="46"/>
    </row>
    <row r="201" spans="1:166" ht="15" customHeight="1">
      <c r="A201" s="46">
        <v>197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9"/>
      <c r="EX201" s="46"/>
      <c r="EY201" s="46"/>
      <c r="EZ201" s="46"/>
      <c r="FA201" s="49"/>
      <c r="FB201" s="46"/>
      <c r="FC201" s="46"/>
      <c r="FD201" s="46"/>
      <c r="FE201" s="49"/>
      <c r="FF201" s="46"/>
      <c r="FG201" s="46"/>
      <c r="FH201" s="46"/>
      <c r="FI201" s="46"/>
      <c r="FJ201" s="46"/>
    </row>
    <row r="202" spans="1:166" ht="15" customHeight="1">
      <c r="A202" s="46">
        <v>198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9"/>
      <c r="EX202" s="46"/>
      <c r="EY202" s="46"/>
      <c r="EZ202" s="46"/>
      <c r="FA202" s="49"/>
      <c r="FB202" s="46"/>
      <c r="FC202" s="46"/>
      <c r="FD202" s="46"/>
      <c r="FE202" s="49"/>
      <c r="FF202" s="46"/>
      <c r="FG202" s="46"/>
      <c r="FH202" s="46"/>
      <c r="FI202" s="46"/>
      <c r="FJ202" s="46"/>
    </row>
    <row r="203" spans="1:166" ht="15" customHeight="1">
      <c r="A203" s="46">
        <v>199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9"/>
      <c r="EX203" s="46"/>
      <c r="EY203" s="46"/>
      <c r="EZ203" s="46"/>
      <c r="FA203" s="49"/>
      <c r="FB203" s="46"/>
      <c r="FC203" s="46"/>
      <c r="FD203" s="46"/>
      <c r="FE203" s="49"/>
      <c r="FF203" s="46"/>
      <c r="FG203" s="46"/>
      <c r="FH203" s="46"/>
      <c r="FI203" s="46"/>
      <c r="FJ203" s="46"/>
    </row>
    <row r="204" spans="1:166" ht="15" customHeight="1">
      <c r="A204" s="46">
        <v>200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9"/>
      <c r="EX204" s="46"/>
      <c r="EY204" s="46"/>
      <c r="EZ204" s="46"/>
      <c r="FA204" s="49"/>
      <c r="FB204" s="46"/>
      <c r="FC204" s="46"/>
      <c r="FD204" s="46"/>
      <c r="FE204" s="49"/>
      <c r="FF204" s="46"/>
      <c r="FG204" s="46"/>
      <c r="FH204" s="46"/>
      <c r="FI204" s="46"/>
      <c r="FJ204" s="46"/>
    </row>
    <row r="205" spans="1:166" ht="15" customHeight="1">
      <c r="A205" s="46">
        <v>201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9"/>
      <c r="EX205" s="46"/>
      <c r="EY205" s="46"/>
      <c r="EZ205" s="46"/>
      <c r="FA205" s="49"/>
      <c r="FB205" s="46"/>
      <c r="FC205" s="46"/>
      <c r="FD205" s="46"/>
      <c r="FE205" s="49"/>
      <c r="FF205" s="46"/>
      <c r="FG205" s="46"/>
      <c r="FH205" s="46"/>
      <c r="FI205" s="46"/>
      <c r="FJ205" s="46"/>
    </row>
    <row r="206" spans="1:166" ht="15" customHeight="1">
      <c r="A206" s="46">
        <v>202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9"/>
      <c r="EX206" s="46"/>
      <c r="EY206" s="46"/>
      <c r="EZ206" s="46"/>
      <c r="FA206" s="49"/>
      <c r="FB206" s="46"/>
      <c r="FC206" s="46"/>
      <c r="FD206" s="46"/>
      <c r="FE206" s="49"/>
      <c r="FF206" s="46"/>
      <c r="FG206" s="46"/>
      <c r="FH206" s="46"/>
      <c r="FI206" s="46"/>
      <c r="FJ206" s="46"/>
    </row>
    <row r="207" spans="1:166" ht="15" customHeight="1">
      <c r="A207" s="46">
        <v>203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9"/>
      <c r="EX207" s="46"/>
      <c r="EY207" s="46"/>
      <c r="EZ207" s="46"/>
      <c r="FA207" s="49"/>
      <c r="FB207" s="46"/>
      <c r="FC207" s="46"/>
      <c r="FD207" s="46"/>
      <c r="FE207" s="49"/>
      <c r="FF207" s="46"/>
      <c r="FG207" s="46"/>
      <c r="FH207" s="46"/>
      <c r="FI207" s="46"/>
      <c r="FJ207" s="46"/>
    </row>
    <row r="208" spans="1:166" ht="15" customHeight="1">
      <c r="A208" s="46">
        <v>204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9"/>
      <c r="EX208" s="46"/>
      <c r="EY208" s="46"/>
      <c r="EZ208" s="46"/>
      <c r="FA208" s="49"/>
      <c r="FB208" s="46"/>
      <c r="FC208" s="46"/>
      <c r="FD208" s="46"/>
      <c r="FE208" s="49"/>
      <c r="FF208" s="46"/>
      <c r="FG208" s="46"/>
      <c r="FH208" s="46"/>
      <c r="FI208" s="46"/>
      <c r="FJ208" s="46"/>
    </row>
    <row r="209" spans="1:166" ht="15" customHeight="1">
      <c r="A209" s="46">
        <v>205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9"/>
      <c r="EX209" s="46"/>
      <c r="EY209" s="46"/>
      <c r="EZ209" s="46"/>
      <c r="FA209" s="49"/>
      <c r="FB209" s="46"/>
      <c r="FC209" s="46"/>
      <c r="FD209" s="46"/>
      <c r="FE209" s="49"/>
      <c r="FF209" s="46"/>
      <c r="FG209" s="46"/>
      <c r="FH209" s="46"/>
      <c r="FI209" s="46"/>
      <c r="FJ209" s="46"/>
    </row>
    <row r="210" spans="1:166" ht="15" customHeight="1">
      <c r="A210" s="46">
        <v>206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9"/>
      <c r="EX210" s="46"/>
      <c r="EY210" s="46"/>
      <c r="EZ210" s="46"/>
      <c r="FA210" s="49"/>
      <c r="FB210" s="46"/>
      <c r="FC210" s="46"/>
      <c r="FD210" s="46"/>
      <c r="FE210" s="49"/>
      <c r="FF210" s="46"/>
      <c r="FG210" s="46"/>
      <c r="FH210" s="46"/>
      <c r="FI210" s="46"/>
      <c r="FJ210" s="46"/>
    </row>
    <row r="211" spans="1:166" ht="15" customHeight="1">
      <c r="A211" s="46">
        <v>207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9"/>
      <c r="EX211" s="46"/>
      <c r="EY211" s="46"/>
      <c r="EZ211" s="46"/>
      <c r="FA211" s="49"/>
      <c r="FB211" s="46"/>
      <c r="FC211" s="46"/>
      <c r="FD211" s="46"/>
      <c r="FE211" s="49"/>
      <c r="FF211" s="46"/>
      <c r="FG211" s="46"/>
      <c r="FH211" s="46"/>
      <c r="FI211" s="46"/>
      <c r="FJ211" s="46"/>
    </row>
    <row r="212" spans="1:166" ht="15" customHeight="1">
      <c r="A212" s="46">
        <v>208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9"/>
      <c r="EX212" s="46"/>
      <c r="EY212" s="46"/>
      <c r="EZ212" s="46"/>
      <c r="FA212" s="49"/>
      <c r="FB212" s="46"/>
      <c r="FC212" s="46"/>
      <c r="FD212" s="46"/>
      <c r="FE212" s="49"/>
      <c r="FF212" s="46"/>
      <c r="FG212" s="46"/>
      <c r="FH212" s="46"/>
      <c r="FI212" s="46"/>
      <c r="FJ212" s="46"/>
    </row>
    <row r="213" spans="1:166" ht="15" customHeight="1">
      <c r="A213" s="46">
        <v>209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9"/>
      <c r="EX213" s="46"/>
      <c r="EY213" s="46"/>
      <c r="EZ213" s="46"/>
      <c r="FA213" s="49"/>
      <c r="FB213" s="46"/>
      <c r="FC213" s="46"/>
      <c r="FD213" s="46"/>
      <c r="FE213" s="49"/>
      <c r="FF213" s="46"/>
      <c r="FG213" s="46"/>
      <c r="FH213" s="46"/>
      <c r="FI213" s="46"/>
      <c r="FJ213" s="46"/>
    </row>
    <row r="214" spans="1:166" ht="15" customHeight="1">
      <c r="A214" s="46">
        <v>210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9"/>
      <c r="EX214" s="46"/>
      <c r="EY214" s="46"/>
      <c r="EZ214" s="46"/>
      <c r="FA214" s="49"/>
      <c r="FB214" s="46"/>
      <c r="FC214" s="46"/>
      <c r="FD214" s="46"/>
      <c r="FE214" s="49"/>
      <c r="FF214" s="46"/>
      <c r="FG214" s="46"/>
      <c r="FH214" s="46"/>
      <c r="FI214" s="46"/>
      <c r="FJ214" s="46"/>
    </row>
    <row r="215" spans="1:166" ht="15" customHeight="1">
      <c r="A215" s="46">
        <v>211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9"/>
      <c r="EX215" s="46"/>
      <c r="EY215" s="46"/>
      <c r="EZ215" s="46"/>
      <c r="FA215" s="49"/>
      <c r="FB215" s="46"/>
      <c r="FC215" s="46"/>
      <c r="FD215" s="46"/>
      <c r="FE215" s="49"/>
      <c r="FF215" s="46"/>
      <c r="FG215" s="46"/>
      <c r="FH215" s="46"/>
      <c r="FI215" s="46"/>
      <c r="FJ215" s="46"/>
    </row>
    <row r="216" spans="1:166" ht="15" customHeight="1">
      <c r="A216" s="46">
        <v>212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9"/>
      <c r="EX216" s="46"/>
      <c r="EY216" s="46"/>
      <c r="EZ216" s="46"/>
      <c r="FA216" s="49"/>
      <c r="FB216" s="46"/>
      <c r="FC216" s="46"/>
      <c r="FD216" s="46"/>
      <c r="FE216" s="49"/>
      <c r="FF216" s="46"/>
      <c r="FG216" s="46"/>
      <c r="FH216" s="46"/>
      <c r="FI216" s="46"/>
      <c r="FJ216" s="46"/>
    </row>
    <row r="217" spans="1:166" ht="15" customHeight="1">
      <c r="A217" s="46">
        <v>213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9"/>
      <c r="EX217" s="46"/>
      <c r="EY217" s="46"/>
      <c r="EZ217" s="46"/>
      <c r="FA217" s="49"/>
      <c r="FB217" s="46"/>
      <c r="FC217" s="46"/>
      <c r="FD217" s="46"/>
      <c r="FE217" s="49"/>
      <c r="FF217" s="46"/>
      <c r="FG217" s="46"/>
      <c r="FH217" s="46"/>
      <c r="FI217" s="46"/>
      <c r="FJ217" s="46"/>
    </row>
    <row r="218" spans="1:166" ht="15" customHeight="1">
      <c r="A218" s="46">
        <v>214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9"/>
      <c r="EX218" s="46"/>
      <c r="EY218" s="46"/>
      <c r="EZ218" s="46"/>
      <c r="FA218" s="49"/>
      <c r="FB218" s="46"/>
      <c r="FC218" s="46"/>
      <c r="FD218" s="46"/>
      <c r="FE218" s="49"/>
      <c r="FF218" s="46"/>
      <c r="FG218" s="46"/>
      <c r="FH218" s="46"/>
      <c r="FI218" s="46"/>
      <c r="FJ218" s="46"/>
    </row>
    <row r="219" spans="1:166" ht="15" customHeight="1">
      <c r="A219" s="46">
        <v>215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9"/>
      <c r="EX219" s="46"/>
      <c r="EY219" s="46"/>
      <c r="EZ219" s="46"/>
      <c r="FA219" s="49"/>
      <c r="FB219" s="46"/>
      <c r="FC219" s="46"/>
      <c r="FD219" s="46"/>
      <c r="FE219" s="49"/>
      <c r="FF219" s="46"/>
      <c r="FG219" s="46"/>
      <c r="FH219" s="46"/>
      <c r="FI219" s="46"/>
      <c r="FJ219" s="46"/>
    </row>
    <row r="220" spans="1:166" ht="15" customHeight="1">
      <c r="A220" s="46">
        <v>216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9"/>
      <c r="EX220" s="46"/>
      <c r="EY220" s="46"/>
      <c r="EZ220" s="46"/>
      <c r="FA220" s="49"/>
      <c r="FB220" s="46"/>
      <c r="FC220" s="46"/>
      <c r="FD220" s="46"/>
      <c r="FE220" s="49"/>
      <c r="FF220" s="46"/>
      <c r="FG220" s="46"/>
      <c r="FH220" s="46"/>
      <c r="FI220" s="46"/>
      <c r="FJ220" s="46"/>
    </row>
    <row r="221" spans="1:166" ht="15" customHeight="1">
      <c r="A221" s="46">
        <v>217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9"/>
      <c r="EX221" s="46"/>
      <c r="EY221" s="46"/>
      <c r="EZ221" s="46"/>
      <c r="FA221" s="49"/>
      <c r="FB221" s="46"/>
      <c r="FC221" s="46"/>
      <c r="FD221" s="46"/>
      <c r="FE221" s="49"/>
      <c r="FF221" s="46"/>
      <c r="FG221" s="46"/>
      <c r="FH221" s="46"/>
      <c r="FI221" s="46"/>
      <c r="FJ221" s="46"/>
    </row>
    <row r="222" spans="1:166" ht="15" customHeight="1">
      <c r="A222" s="46">
        <v>218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9"/>
      <c r="EX222" s="46"/>
      <c r="EY222" s="46"/>
      <c r="EZ222" s="46"/>
      <c r="FA222" s="49"/>
      <c r="FB222" s="46"/>
      <c r="FC222" s="46"/>
      <c r="FD222" s="46"/>
      <c r="FE222" s="49"/>
      <c r="FF222" s="46"/>
      <c r="FG222" s="46"/>
      <c r="FH222" s="46"/>
      <c r="FI222" s="46"/>
      <c r="FJ222" s="46"/>
    </row>
    <row r="223" spans="1:166" ht="15" customHeight="1">
      <c r="A223" s="46">
        <v>219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9"/>
      <c r="EX223" s="46"/>
      <c r="EY223" s="46"/>
      <c r="EZ223" s="46"/>
      <c r="FA223" s="49"/>
      <c r="FB223" s="46"/>
      <c r="FC223" s="46"/>
      <c r="FD223" s="46"/>
      <c r="FE223" s="49"/>
      <c r="FF223" s="46"/>
      <c r="FG223" s="46"/>
      <c r="FH223" s="46"/>
      <c r="FI223" s="46"/>
      <c r="FJ223" s="46"/>
    </row>
    <row r="224" spans="1:166" ht="15" customHeight="1">
      <c r="A224" s="46">
        <v>220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9"/>
      <c r="EX224" s="46"/>
      <c r="EY224" s="46"/>
      <c r="EZ224" s="46"/>
      <c r="FA224" s="49"/>
      <c r="FB224" s="46"/>
      <c r="FC224" s="46"/>
      <c r="FD224" s="46"/>
      <c r="FE224" s="49"/>
      <c r="FF224" s="46"/>
      <c r="FG224" s="46"/>
      <c r="FH224" s="46"/>
      <c r="FI224" s="46"/>
      <c r="FJ224" s="46"/>
    </row>
    <row r="225" spans="1:166" ht="15" customHeight="1">
      <c r="A225" s="46">
        <v>221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9"/>
      <c r="EX225" s="46"/>
      <c r="EY225" s="46"/>
      <c r="EZ225" s="46"/>
      <c r="FA225" s="49"/>
      <c r="FB225" s="46"/>
      <c r="FC225" s="46"/>
      <c r="FD225" s="46"/>
      <c r="FE225" s="49"/>
      <c r="FF225" s="46"/>
      <c r="FG225" s="46"/>
      <c r="FH225" s="46"/>
      <c r="FI225" s="46"/>
      <c r="FJ225" s="46"/>
    </row>
    <row r="226" spans="1:166" ht="15" customHeight="1">
      <c r="A226" s="46">
        <v>222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9"/>
      <c r="EX226" s="46"/>
      <c r="EY226" s="46"/>
      <c r="EZ226" s="46"/>
      <c r="FA226" s="49"/>
      <c r="FB226" s="46"/>
      <c r="FC226" s="46"/>
      <c r="FD226" s="46"/>
      <c r="FE226" s="49"/>
      <c r="FF226" s="46"/>
      <c r="FG226" s="46"/>
      <c r="FH226" s="46"/>
      <c r="FI226" s="46"/>
      <c r="FJ226" s="46"/>
    </row>
    <row r="227" spans="1:166" ht="15" customHeight="1">
      <c r="A227" s="46">
        <v>223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9"/>
      <c r="EX227" s="46"/>
      <c r="EY227" s="46"/>
      <c r="EZ227" s="46"/>
      <c r="FA227" s="49"/>
      <c r="FB227" s="46"/>
      <c r="FC227" s="46"/>
      <c r="FD227" s="46"/>
      <c r="FE227" s="49"/>
      <c r="FF227" s="46"/>
      <c r="FG227" s="46"/>
      <c r="FH227" s="46"/>
      <c r="FI227" s="46"/>
      <c r="FJ227" s="46"/>
    </row>
    <row r="228" spans="1:166" ht="15" customHeight="1">
      <c r="A228" s="46">
        <v>224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9"/>
      <c r="EX228" s="46"/>
      <c r="EY228" s="46"/>
      <c r="EZ228" s="46"/>
      <c r="FA228" s="49"/>
      <c r="FB228" s="46"/>
      <c r="FC228" s="46"/>
      <c r="FD228" s="46"/>
      <c r="FE228" s="49"/>
      <c r="FF228" s="46"/>
      <c r="FG228" s="46"/>
      <c r="FH228" s="46"/>
      <c r="FI228" s="46"/>
      <c r="FJ228" s="46"/>
    </row>
    <row r="229" spans="1:166" ht="15" customHeight="1">
      <c r="A229" s="46">
        <v>225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9"/>
      <c r="EX229" s="46"/>
      <c r="EY229" s="46"/>
      <c r="EZ229" s="46"/>
      <c r="FA229" s="49"/>
      <c r="FB229" s="46"/>
      <c r="FC229" s="46"/>
      <c r="FD229" s="46"/>
      <c r="FE229" s="49"/>
      <c r="FF229" s="46"/>
      <c r="FG229" s="46"/>
      <c r="FH229" s="46"/>
      <c r="FI229" s="46"/>
      <c r="FJ229" s="46"/>
    </row>
    <row r="230" spans="1:166" ht="15" customHeight="1">
      <c r="A230" s="46">
        <v>226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9"/>
      <c r="EX230" s="46"/>
      <c r="EY230" s="46"/>
      <c r="EZ230" s="46"/>
      <c r="FA230" s="49"/>
      <c r="FB230" s="46"/>
      <c r="FC230" s="46"/>
      <c r="FD230" s="46"/>
      <c r="FE230" s="49"/>
      <c r="FF230" s="46"/>
      <c r="FG230" s="46"/>
      <c r="FH230" s="46"/>
      <c r="FI230" s="46"/>
      <c r="FJ230" s="46"/>
    </row>
    <row r="231" spans="1:166" ht="15" customHeight="1">
      <c r="A231" s="46">
        <v>227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9"/>
      <c r="EX231" s="46"/>
      <c r="EY231" s="46"/>
      <c r="EZ231" s="46"/>
      <c r="FA231" s="49"/>
      <c r="FB231" s="46"/>
      <c r="FC231" s="46"/>
      <c r="FD231" s="46"/>
      <c r="FE231" s="49"/>
      <c r="FF231" s="46"/>
      <c r="FG231" s="46"/>
      <c r="FH231" s="46"/>
      <c r="FI231" s="46"/>
      <c r="FJ231" s="46"/>
    </row>
    <row r="232" spans="1:166" ht="15" customHeight="1">
      <c r="A232" s="46">
        <v>228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9"/>
      <c r="EX232" s="46"/>
      <c r="EY232" s="46"/>
      <c r="EZ232" s="46"/>
      <c r="FA232" s="49"/>
      <c r="FB232" s="46"/>
      <c r="FC232" s="46"/>
      <c r="FD232" s="46"/>
      <c r="FE232" s="49"/>
      <c r="FF232" s="46"/>
      <c r="FG232" s="46"/>
      <c r="FH232" s="46"/>
      <c r="FI232" s="46"/>
      <c r="FJ232" s="46"/>
    </row>
    <row r="233" spans="1:166" ht="15" customHeight="1">
      <c r="A233" s="46">
        <v>229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9"/>
      <c r="EX233" s="46"/>
      <c r="EY233" s="46"/>
      <c r="EZ233" s="46"/>
      <c r="FA233" s="49"/>
      <c r="FB233" s="46"/>
      <c r="FC233" s="46"/>
      <c r="FD233" s="46"/>
      <c r="FE233" s="49"/>
      <c r="FF233" s="46"/>
      <c r="FG233" s="46"/>
      <c r="FH233" s="46"/>
      <c r="FI233" s="46"/>
      <c r="FJ233" s="46"/>
    </row>
    <row r="234" spans="1:166" ht="15" customHeight="1">
      <c r="A234" s="46">
        <v>230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9"/>
      <c r="EX234" s="46"/>
      <c r="EY234" s="46"/>
      <c r="EZ234" s="46"/>
      <c r="FA234" s="49"/>
      <c r="FB234" s="46"/>
      <c r="FC234" s="46"/>
      <c r="FD234" s="46"/>
      <c r="FE234" s="49"/>
      <c r="FF234" s="46"/>
      <c r="FG234" s="46"/>
      <c r="FH234" s="46"/>
      <c r="FI234" s="46"/>
      <c r="FJ234" s="46"/>
    </row>
    <row r="235" spans="1:166" ht="15" customHeight="1">
      <c r="A235" s="46">
        <v>231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9"/>
      <c r="EX235" s="46"/>
      <c r="EY235" s="46"/>
      <c r="EZ235" s="46"/>
      <c r="FA235" s="49"/>
      <c r="FB235" s="46"/>
      <c r="FC235" s="46"/>
      <c r="FD235" s="46"/>
      <c r="FE235" s="49"/>
      <c r="FF235" s="46"/>
      <c r="FG235" s="46"/>
      <c r="FH235" s="46"/>
      <c r="FI235" s="46"/>
      <c r="FJ235" s="46"/>
    </row>
    <row r="236" spans="1:166" ht="15" customHeight="1">
      <c r="A236" s="46">
        <v>232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9"/>
      <c r="EX236" s="46"/>
      <c r="EY236" s="46"/>
      <c r="EZ236" s="46"/>
      <c r="FA236" s="49"/>
      <c r="FB236" s="46"/>
      <c r="FC236" s="46"/>
      <c r="FD236" s="46"/>
      <c r="FE236" s="49"/>
      <c r="FF236" s="46"/>
      <c r="FG236" s="46"/>
      <c r="FH236" s="46"/>
      <c r="FI236" s="46"/>
      <c r="FJ236" s="46"/>
    </row>
    <row r="237" spans="1:166" ht="15" customHeight="1">
      <c r="A237" s="46">
        <v>233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9"/>
      <c r="EX237" s="46"/>
      <c r="EY237" s="46"/>
      <c r="EZ237" s="46"/>
      <c r="FA237" s="49"/>
      <c r="FB237" s="46"/>
      <c r="FC237" s="46"/>
      <c r="FD237" s="46"/>
      <c r="FE237" s="49"/>
      <c r="FF237" s="46"/>
      <c r="FG237" s="46"/>
      <c r="FH237" s="46"/>
      <c r="FI237" s="46"/>
      <c r="FJ237" s="46"/>
    </row>
    <row r="238" spans="1:166" ht="15" customHeight="1">
      <c r="A238" s="46">
        <v>234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9"/>
      <c r="EX238" s="46"/>
      <c r="EY238" s="46"/>
      <c r="EZ238" s="46"/>
      <c r="FA238" s="49"/>
      <c r="FB238" s="46"/>
      <c r="FC238" s="46"/>
      <c r="FD238" s="46"/>
      <c r="FE238" s="49"/>
      <c r="FF238" s="46"/>
      <c r="FG238" s="46"/>
      <c r="FH238" s="46"/>
      <c r="FI238" s="46"/>
      <c r="FJ238" s="46"/>
    </row>
    <row r="239" spans="1:166" ht="15" customHeight="1">
      <c r="A239" s="46">
        <v>235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9"/>
      <c r="EX239" s="46"/>
      <c r="EY239" s="46"/>
      <c r="EZ239" s="46"/>
      <c r="FA239" s="49"/>
      <c r="FB239" s="46"/>
      <c r="FC239" s="46"/>
      <c r="FD239" s="46"/>
      <c r="FE239" s="49"/>
      <c r="FF239" s="46"/>
      <c r="FG239" s="46"/>
      <c r="FH239" s="46"/>
      <c r="FI239" s="46"/>
      <c r="FJ239" s="46"/>
    </row>
    <row r="240" spans="1:166" ht="15" customHeight="1">
      <c r="A240" s="46">
        <v>236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9"/>
      <c r="EX240" s="46"/>
      <c r="EY240" s="46"/>
      <c r="EZ240" s="46"/>
      <c r="FA240" s="49"/>
      <c r="FB240" s="46"/>
      <c r="FC240" s="46"/>
      <c r="FD240" s="46"/>
      <c r="FE240" s="49"/>
      <c r="FF240" s="46"/>
      <c r="FG240" s="46"/>
      <c r="FH240" s="46"/>
      <c r="FI240" s="46"/>
      <c r="FJ240" s="46"/>
    </row>
    <row r="241" spans="1:166" ht="15" customHeight="1">
      <c r="A241" s="46">
        <v>237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9"/>
      <c r="EX241" s="46"/>
      <c r="EY241" s="46"/>
      <c r="EZ241" s="46"/>
      <c r="FA241" s="49"/>
      <c r="FB241" s="46"/>
      <c r="FC241" s="46"/>
      <c r="FD241" s="46"/>
      <c r="FE241" s="49"/>
      <c r="FF241" s="46"/>
      <c r="FG241" s="46"/>
      <c r="FH241" s="46"/>
      <c r="FI241" s="46"/>
      <c r="FJ241" s="46"/>
    </row>
    <row r="242" spans="1:166" ht="15" customHeight="1">
      <c r="A242" s="46">
        <v>238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9"/>
      <c r="EX242" s="46"/>
      <c r="EY242" s="46"/>
      <c r="EZ242" s="46"/>
      <c r="FA242" s="49"/>
      <c r="FB242" s="46"/>
      <c r="FC242" s="46"/>
      <c r="FD242" s="46"/>
      <c r="FE242" s="49"/>
      <c r="FF242" s="46"/>
      <c r="FG242" s="46"/>
      <c r="FH242" s="46"/>
      <c r="FI242" s="46"/>
      <c r="FJ242" s="46"/>
    </row>
    <row r="243" spans="1:166" ht="15" customHeight="1">
      <c r="A243" s="46">
        <v>239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9"/>
      <c r="EX243" s="46"/>
      <c r="EY243" s="46"/>
      <c r="EZ243" s="46"/>
      <c r="FA243" s="49"/>
      <c r="FB243" s="46"/>
      <c r="FC243" s="46"/>
      <c r="FD243" s="46"/>
      <c r="FE243" s="49"/>
      <c r="FF243" s="46"/>
      <c r="FG243" s="46"/>
      <c r="FH243" s="46"/>
      <c r="FI243" s="46"/>
      <c r="FJ243" s="46"/>
    </row>
    <row r="244" spans="1:166" ht="15" customHeight="1">
      <c r="A244" s="46">
        <v>240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9"/>
      <c r="EX244" s="46"/>
      <c r="EY244" s="46"/>
      <c r="EZ244" s="46"/>
      <c r="FA244" s="49"/>
      <c r="FB244" s="46"/>
      <c r="FC244" s="46"/>
      <c r="FD244" s="46"/>
      <c r="FE244" s="49"/>
      <c r="FF244" s="46"/>
      <c r="FG244" s="46"/>
      <c r="FH244" s="46"/>
      <c r="FI244" s="46"/>
      <c r="FJ244" s="46"/>
    </row>
    <row r="245" spans="1:166" ht="15" customHeight="1">
      <c r="A245" s="46">
        <v>241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9"/>
      <c r="EX245" s="46"/>
      <c r="EY245" s="46"/>
      <c r="EZ245" s="46"/>
      <c r="FA245" s="49"/>
      <c r="FB245" s="46"/>
      <c r="FC245" s="46"/>
      <c r="FD245" s="46"/>
      <c r="FE245" s="49"/>
      <c r="FF245" s="46"/>
      <c r="FG245" s="46"/>
      <c r="FH245" s="46"/>
      <c r="FI245" s="46"/>
      <c r="FJ245" s="46"/>
    </row>
    <row r="246" spans="1:166" ht="15" customHeight="1">
      <c r="A246" s="46">
        <v>242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9"/>
      <c r="EX246" s="46"/>
      <c r="EY246" s="46"/>
      <c r="EZ246" s="46"/>
      <c r="FA246" s="49"/>
      <c r="FB246" s="46"/>
      <c r="FC246" s="46"/>
      <c r="FD246" s="46"/>
      <c r="FE246" s="49"/>
      <c r="FF246" s="46"/>
      <c r="FG246" s="46"/>
      <c r="FH246" s="46"/>
      <c r="FI246" s="46"/>
      <c r="FJ246" s="46"/>
    </row>
    <row r="247" spans="1:166" ht="15" customHeight="1">
      <c r="A247" s="46">
        <v>243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9"/>
      <c r="EX247" s="46"/>
      <c r="EY247" s="46"/>
      <c r="EZ247" s="46"/>
      <c r="FA247" s="49"/>
      <c r="FB247" s="46"/>
      <c r="FC247" s="46"/>
      <c r="FD247" s="46"/>
      <c r="FE247" s="49"/>
      <c r="FF247" s="46"/>
      <c r="FG247" s="46"/>
      <c r="FH247" s="46"/>
      <c r="FI247" s="46"/>
      <c r="FJ247" s="46"/>
    </row>
    <row r="248" spans="1:166" ht="15" customHeight="1">
      <c r="A248" s="46">
        <v>244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9"/>
      <c r="EX248" s="46"/>
      <c r="EY248" s="46"/>
      <c r="EZ248" s="46"/>
      <c r="FA248" s="49"/>
      <c r="FB248" s="46"/>
      <c r="FC248" s="46"/>
      <c r="FD248" s="46"/>
      <c r="FE248" s="49"/>
      <c r="FF248" s="46"/>
      <c r="FG248" s="46"/>
      <c r="FH248" s="46"/>
      <c r="FI248" s="46"/>
      <c r="FJ248" s="46"/>
    </row>
    <row r="249" spans="1:166" ht="15" customHeight="1">
      <c r="A249" s="46">
        <v>245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9"/>
      <c r="EX249" s="46"/>
      <c r="EY249" s="46"/>
      <c r="EZ249" s="46"/>
      <c r="FA249" s="49"/>
      <c r="FB249" s="46"/>
      <c r="FC249" s="46"/>
      <c r="FD249" s="46"/>
      <c r="FE249" s="49"/>
      <c r="FF249" s="46"/>
      <c r="FG249" s="46"/>
      <c r="FH249" s="46"/>
      <c r="FI249" s="46"/>
      <c r="FJ249" s="46"/>
    </row>
    <row r="250" spans="1:166" ht="15" customHeight="1">
      <c r="A250" s="46">
        <v>246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9"/>
      <c r="EX250" s="46"/>
      <c r="EY250" s="46"/>
      <c r="EZ250" s="46"/>
      <c r="FA250" s="49"/>
      <c r="FB250" s="46"/>
      <c r="FC250" s="46"/>
      <c r="FD250" s="46"/>
      <c r="FE250" s="49"/>
      <c r="FF250" s="46"/>
      <c r="FG250" s="46"/>
      <c r="FH250" s="46"/>
      <c r="FI250" s="46"/>
      <c r="FJ250" s="46"/>
    </row>
    <row r="251" spans="1:166" ht="15" customHeight="1">
      <c r="A251" s="46">
        <v>247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9"/>
      <c r="EX251" s="46"/>
      <c r="EY251" s="46"/>
      <c r="EZ251" s="46"/>
      <c r="FA251" s="49"/>
      <c r="FB251" s="46"/>
      <c r="FC251" s="46"/>
      <c r="FD251" s="46"/>
      <c r="FE251" s="49"/>
      <c r="FF251" s="46"/>
      <c r="FG251" s="46"/>
      <c r="FH251" s="46"/>
      <c r="FI251" s="46"/>
      <c r="FJ251" s="46"/>
    </row>
    <row r="252" spans="1:166" ht="15" customHeight="1">
      <c r="A252" s="46">
        <v>248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9"/>
      <c r="EX252" s="46"/>
      <c r="EY252" s="46"/>
      <c r="EZ252" s="46"/>
      <c r="FA252" s="49"/>
      <c r="FB252" s="46"/>
      <c r="FC252" s="46"/>
      <c r="FD252" s="46"/>
      <c r="FE252" s="49"/>
      <c r="FF252" s="46"/>
      <c r="FG252" s="46"/>
      <c r="FH252" s="46"/>
      <c r="FI252" s="46"/>
      <c r="FJ252" s="46"/>
    </row>
    <row r="253" spans="1:166" ht="15" customHeight="1">
      <c r="A253" s="46">
        <v>249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9"/>
      <c r="EX253" s="46"/>
      <c r="EY253" s="46"/>
      <c r="EZ253" s="46"/>
      <c r="FA253" s="49"/>
      <c r="FB253" s="46"/>
      <c r="FC253" s="46"/>
      <c r="FD253" s="46"/>
      <c r="FE253" s="49"/>
      <c r="FF253" s="46"/>
      <c r="FG253" s="46"/>
      <c r="FH253" s="46"/>
      <c r="FI253" s="46"/>
      <c r="FJ253" s="46"/>
    </row>
    <row r="254" spans="1:166" ht="15" customHeight="1">
      <c r="A254" s="46">
        <v>250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9"/>
      <c r="EX254" s="46"/>
      <c r="EY254" s="46"/>
      <c r="EZ254" s="46"/>
      <c r="FA254" s="49"/>
      <c r="FB254" s="46"/>
      <c r="FC254" s="46"/>
      <c r="FD254" s="46"/>
      <c r="FE254" s="49"/>
      <c r="FF254" s="46"/>
      <c r="FG254" s="46"/>
      <c r="FH254" s="46"/>
      <c r="FI254" s="46"/>
      <c r="FJ254" s="46"/>
    </row>
    <row r="255" spans="1:166" ht="15" customHeight="1">
      <c r="A255" s="46">
        <v>251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9"/>
      <c r="EX255" s="46"/>
      <c r="EY255" s="46"/>
      <c r="EZ255" s="46"/>
      <c r="FA255" s="49"/>
      <c r="FB255" s="46"/>
      <c r="FC255" s="46"/>
      <c r="FD255" s="46"/>
      <c r="FE255" s="49"/>
      <c r="FF255" s="46"/>
      <c r="FG255" s="46"/>
      <c r="FH255" s="46"/>
      <c r="FI255" s="46"/>
      <c r="FJ255" s="46"/>
    </row>
    <row r="256" spans="1:166" ht="15" customHeight="1">
      <c r="A256" s="46">
        <v>252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9"/>
      <c r="EX256" s="46"/>
      <c r="EY256" s="46"/>
      <c r="EZ256" s="46"/>
      <c r="FA256" s="49"/>
      <c r="FB256" s="46"/>
      <c r="FC256" s="46"/>
      <c r="FD256" s="46"/>
      <c r="FE256" s="49"/>
      <c r="FF256" s="46"/>
      <c r="FG256" s="46"/>
      <c r="FH256" s="46"/>
      <c r="FI256" s="46"/>
      <c r="FJ256" s="46"/>
    </row>
    <row r="257" spans="1:166" ht="15" customHeight="1">
      <c r="A257" s="46">
        <v>253</v>
      </c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9"/>
      <c r="EX257" s="46"/>
      <c r="EY257" s="46"/>
      <c r="EZ257" s="46"/>
      <c r="FA257" s="49"/>
      <c r="FB257" s="46"/>
      <c r="FC257" s="46"/>
      <c r="FD257" s="46"/>
      <c r="FE257" s="49"/>
      <c r="FF257" s="46"/>
      <c r="FG257" s="46"/>
      <c r="FH257" s="46"/>
      <c r="FI257" s="46"/>
      <c r="FJ257" s="46"/>
    </row>
    <row r="258" spans="1:166" ht="15" customHeight="1">
      <c r="A258" s="46">
        <v>254</v>
      </c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9"/>
      <c r="EX258" s="46"/>
      <c r="EY258" s="46"/>
      <c r="EZ258" s="46"/>
      <c r="FA258" s="49"/>
      <c r="FB258" s="46"/>
      <c r="FC258" s="46"/>
      <c r="FD258" s="46"/>
      <c r="FE258" s="49"/>
      <c r="FF258" s="46"/>
      <c r="FG258" s="46"/>
      <c r="FH258" s="46"/>
      <c r="FI258" s="46"/>
      <c r="FJ258" s="46"/>
    </row>
    <row r="259" spans="1:166" ht="15" customHeight="1">
      <c r="A259" s="46">
        <v>255</v>
      </c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9"/>
      <c r="EX259" s="46"/>
      <c r="EY259" s="46"/>
      <c r="EZ259" s="46"/>
      <c r="FA259" s="49"/>
      <c r="FB259" s="46"/>
      <c r="FC259" s="46"/>
      <c r="FD259" s="46"/>
      <c r="FE259" s="49"/>
      <c r="FF259" s="46"/>
      <c r="FG259" s="46"/>
      <c r="FH259" s="46"/>
      <c r="FI259" s="46"/>
      <c r="FJ259" s="46"/>
    </row>
    <row r="260" spans="1:166" ht="15" customHeight="1">
      <c r="A260" s="46">
        <v>256</v>
      </c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9"/>
      <c r="EX260" s="46"/>
      <c r="EY260" s="46"/>
      <c r="EZ260" s="46"/>
      <c r="FA260" s="49"/>
      <c r="FB260" s="46"/>
      <c r="FC260" s="46"/>
      <c r="FD260" s="46"/>
      <c r="FE260" s="49"/>
      <c r="FF260" s="46"/>
      <c r="FG260" s="46"/>
      <c r="FH260" s="46"/>
      <c r="FI260" s="46"/>
      <c r="FJ260" s="46"/>
    </row>
    <row r="261" spans="1:166" ht="15" customHeight="1">
      <c r="A261" s="46">
        <v>257</v>
      </c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9"/>
      <c r="EX261" s="46"/>
      <c r="EY261" s="46"/>
      <c r="EZ261" s="46"/>
      <c r="FA261" s="49"/>
      <c r="FB261" s="46"/>
      <c r="FC261" s="46"/>
      <c r="FD261" s="46"/>
      <c r="FE261" s="49"/>
      <c r="FF261" s="46"/>
      <c r="FG261" s="46"/>
      <c r="FH261" s="46"/>
      <c r="FI261" s="46"/>
      <c r="FJ261" s="46"/>
    </row>
    <row r="262" spans="1:166" ht="15" customHeight="1">
      <c r="A262" s="46">
        <v>258</v>
      </c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9"/>
      <c r="EX262" s="46"/>
      <c r="EY262" s="46"/>
      <c r="EZ262" s="46"/>
      <c r="FA262" s="49"/>
      <c r="FB262" s="46"/>
      <c r="FC262" s="46"/>
      <c r="FD262" s="46"/>
      <c r="FE262" s="49"/>
      <c r="FF262" s="46"/>
      <c r="FG262" s="46"/>
      <c r="FH262" s="46"/>
      <c r="FI262" s="46"/>
      <c r="FJ262" s="46"/>
    </row>
    <row r="263" spans="1:166" ht="15" customHeight="1">
      <c r="A263" s="46">
        <v>259</v>
      </c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9"/>
      <c r="EX263" s="46"/>
      <c r="EY263" s="46"/>
      <c r="EZ263" s="46"/>
      <c r="FA263" s="49"/>
      <c r="FB263" s="46"/>
      <c r="FC263" s="46"/>
      <c r="FD263" s="46"/>
      <c r="FE263" s="49"/>
      <c r="FF263" s="46"/>
      <c r="FG263" s="46"/>
      <c r="FH263" s="46"/>
      <c r="FI263" s="46"/>
      <c r="FJ263" s="46"/>
    </row>
    <row r="264" spans="1:166" ht="15" customHeight="1">
      <c r="A264" s="46">
        <v>260</v>
      </c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9"/>
      <c r="EX264" s="46"/>
      <c r="EY264" s="46"/>
      <c r="EZ264" s="46"/>
      <c r="FA264" s="49"/>
      <c r="FB264" s="46"/>
      <c r="FC264" s="46"/>
      <c r="FD264" s="46"/>
      <c r="FE264" s="49"/>
      <c r="FF264" s="46"/>
      <c r="FG264" s="46"/>
      <c r="FH264" s="46"/>
      <c r="FI264" s="46"/>
      <c r="FJ264" s="46"/>
    </row>
    <row r="265" spans="1:166" ht="15" customHeight="1">
      <c r="A265" s="46">
        <v>261</v>
      </c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9"/>
      <c r="EX265" s="46"/>
      <c r="EY265" s="46"/>
      <c r="EZ265" s="46"/>
      <c r="FA265" s="49"/>
      <c r="FB265" s="46"/>
      <c r="FC265" s="46"/>
      <c r="FD265" s="46"/>
      <c r="FE265" s="49"/>
      <c r="FF265" s="46"/>
      <c r="FG265" s="46"/>
      <c r="FH265" s="46"/>
      <c r="FI265" s="46"/>
      <c r="FJ265" s="46"/>
    </row>
    <row r="266" spans="1:166" ht="15" customHeight="1">
      <c r="A266" s="46">
        <v>262</v>
      </c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9"/>
      <c r="EX266" s="46"/>
      <c r="EY266" s="46"/>
      <c r="EZ266" s="46"/>
      <c r="FA266" s="49"/>
      <c r="FB266" s="46"/>
      <c r="FC266" s="46"/>
      <c r="FD266" s="46"/>
      <c r="FE266" s="49"/>
      <c r="FF266" s="46"/>
      <c r="FG266" s="46"/>
      <c r="FH266" s="46"/>
      <c r="FI266" s="46"/>
      <c r="FJ266" s="46"/>
    </row>
    <row r="267" spans="1:166" ht="15" customHeight="1">
      <c r="A267" s="46">
        <v>263</v>
      </c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9"/>
      <c r="EX267" s="46"/>
      <c r="EY267" s="46"/>
      <c r="EZ267" s="46"/>
      <c r="FA267" s="49"/>
      <c r="FB267" s="46"/>
      <c r="FC267" s="46"/>
      <c r="FD267" s="46"/>
      <c r="FE267" s="49"/>
      <c r="FF267" s="46"/>
      <c r="FG267" s="46"/>
      <c r="FH267" s="46"/>
      <c r="FI267" s="46"/>
      <c r="FJ267" s="46"/>
    </row>
    <row r="268" spans="1:166" ht="15" customHeight="1">
      <c r="A268" s="46">
        <v>264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9"/>
      <c r="EX268" s="46"/>
      <c r="EY268" s="46"/>
      <c r="EZ268" s="46"/>
      <c r="FA268" s="49"/>
      <c r="FB268" s="46"/>
      <c r="FC268" s="46"/>
      <c r="FD268" s="46"/>
      <c r="FE268" s="49"/>
      <c r="FF268" s="46"/>
      <c r="FG268" s="46"/>
      <c r="FH268" s="46"/>
      <c r="FI268" s="46"/>
      <c r="FJ268" s="46"/>
    </row>
    <row r="269" spans="1:166" ht="15" customHeight="1">
      <c r="A269" s="46">
        <v>265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9"/>
      <c r="EX269" s="46"/>
      <c r="EY269" s="46"/>
      <c r="EZ269" s="46"/>
      <c r="FA269" s="49"/>
      <c r="FB269" s="46"/>
      <c r="FC269" s="46"/>
      <c r="FD269" s="46"/>
      <c r="FE269" s="49"/>
      <c r="FF269" s="46"/>
      <c r="FG269" s="46"/>
      <c r="FH269" s="46"/>
      <c r="FI269" s="46"/>
      <c r="FJ269" s="46"/>
    </row>
    <row r="270" spans="1:166" ht="15" customHeight="1">
      <c r="A270" s="46">
        <v>266</v>
      </c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9"/>
      <c r="EX270" s="46"/>
      <c r="EY270" s="46"/>
      <c r="EZ270" s="46"/>
      <c r="FA270" s="49"/>
      <c r="FB270" s="46"/>
      <c r="FC270" s="46"/>
      <c r="FD270" s="46"/>
      <c r="FE270" s="49"/>
      <c r="FF270" s="46"/>
      <c r="FG270" s="46"/>
      <c r="FH270" s="46"/>
      <c r="FI270" s="46"/>
      <c r="FJ270" s="46"/>
    </row>
    <row r="271" spans="1:166" ht="15" customHeight="1">
      <c r="A271" s="46">
        <v>267</v>
      </c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9"/>
      <c r="EX271" s="46"/>
      <c r="EY271" s="46"/>
      <c r="EZ271" s="46"/>
      <c r="FA271" s="49"/>
      <c r="FB271" s="46"/>
      <c r="FC271" s="46"/>
      <c r="FD271" s="46"/>
      <c r="FE271" s="49"/>
      <c r="FF271" s="46"/>
      <c r="FG271" s="46"/>
      <c r="FH271" s="46"/>
      <c r="FI271" s="46"/>
      <c r="FJ271" s="46"/>
    </row>
    <row r="272" spans="1:166" ht="15" customHeight="1">
      <c r="A272" s="46">
        <v>268</v>
      </c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9"/>
      <c r="EX272" s="46"/>
      <c r="EY272" s="46"/>
      <c r="EZ272" s="46"/>
      <c r="FA272" s="49"/>
      <c r="FB272" s="46"/>
      <c r="FC272" s="46"/>
      <c r="FD272" s="46"/>
      <c r="FE272" s="49"/>
      <c r="FF272" s="46"/>
      <c r="FG272" s="46"/>
      <c r="FH272" s="46"/>
      <c r="FI272" s="46"/>
      <c r="FJ272" s="46"/>
    </row>
    <row r="273" spans="1:166" ht="15" customHeight="1">
      <c r="A273" s="46">
        <v>269</v>
      </c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9"/>
      <c r="EX273" s="46"/>
      <c r="EY273" s="46"/>
      <c r="EZ273" s="46"/>
      <c r="FA273" s="49"/>
      <c r="FB273" s="46"/>
      <c r="FC273" s="46"/>
      <c r="FD273" s="46"/>
      <c r="FE273" s="49"/>
      <c r="FF273" s="46"/>
      <c r="FG273" s="46"/>
      <c r="FH273" s="46"/>
      <c r="FI273" s="46"/>
      <c r="FJ273" s="46"/>
    </row>
    <row r="274" spans="1:166" ht="15" customHeight="1">
      <c r="A274" s="46">
        <v>270</v>
      </c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9"/>
      <c r="EX274" s="46"/>
      <c r="EY274" s="46"/>
      <c r="EZ274" s="46"/>
      <c r="FA274" s="49"/>
      <c r="FB274" s="46"/>
      <c r="FC274" s="46"/>
      <c r="FD274" s="46"/>
      <c r="FE274" s="49"/>
      <c r="FF274" s="46"/>
      <c r="FG274" s="46"/>
      <c r="FH274" s="46"/>
      <c r="FI274" s="46"/>
      <c r="FJ274" s="46"/>
    </row>
    <row r="275" spans="1:166" ht="15" customHeight="1">
      <c r="A275" s="46">
        <v>271</v>
      </c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9"/>
      <c r="EX275" s="46"/>
      <c r="EY275" s="46"/>
      <c r="EZ275" s="46"/>
      <c r="FA275" s="49"/>
      <c r="FB275" s="46"/>
      <c r="FC275" s="46"/>
      <c r="FD275" s="46"/>
      <c r="FE275" s="49"/>
      <c r="FF275" s="46"/>
      <c r="FG275" s="46"/>
      <c r="FH275" s="46"/>
      <c r="FI275" s="46"/>
      <c r="FJ275" s="46"/>
    </row>
    <row r="276" spans="1:166" ht="15" customHeight="1">
      <c r="A276" s="46">
        <v>272</v>
      </c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9"/>
      <c r="EX276" s="46"/>
      <c r="EY276" s="46"/>
      <c r="EZ276" s="46"/>
      <c r="FA276" s="49"/>
      <c r="FB276" s="46"/>
      <c r="FC276" s="46"/>
      <c r="FD276" s="46"/>
      <c r="FE276" s="49"/>
      <c r="FF276" s="46"/>
      <c r="FG276" s="46"/>
      <c r="FH276" s="46"/>
      <c r="FI276" s="46"/>
      <c r="FJ276" s="46"/>
    </row>
    <row r="277" spans="1:166" ht="15" customHeight="1">
      <c r="A277" s="46">
        <v>273</v>
      </c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9"/>
      <c r="EX277" s="46"/>
      <c r="EY277" s="46"/>
      <c r="EZ277" s="46"/>
      <c r="FA277" s="49"/>
      <c r="FB277" s="46"/>
      <c r="FC277" s="46"/>
      <c r="FD277" s="46"/>
      <c r="FE277" s="49"/>
      <c r="FF277" s="46"/>
      <c r="FG277" s="46"/>
      <c r="FH277" s="46"/>
      <c r="FI277" s="46"/>
      <c r="FJ277" s="46"/>
    </row>
    <row r="278" spans="1:166" ht="15" customHeight="1">
      <c r="A278" s="46">
        <v>274</v>
      </c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9"/>
      <c r="EX278" s="46"/>
      <c r="EY278" s="46"/>
      <c r="EZ278" s="46"/>
      <c r="FA278" s="49"/>
      <c r="FB278" s="46"/>
      <c r="FC278" s="46"/>
      <c r="FD278" s="46"/>
      <c r="FE278" s="49"/>
      <c r="FF278" s="46"/>
      <c r="FG278" s="46"/>
      <c r="FH278" s="46"/>
      <c r="FI278" s="46"/>
      <c r="FJ278" s="46"/>
    </row>
    <row r="279" spans="1:166" ht="15" customHeight="1">
      <c r="A279" s="46">
        <v>275</v>
      </c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9"/>
      <c r="EX279" s="46"/>
      <c r="EY279" s="46"/>
      <c r="EZ279" s="46"/>
      <c r="FA279" s="49"/>
      <c r="FB279" s="46"/>
      <c r="FC279" s="46"/>
      <c r="FD279" s="46"/>
      <c r="FE279" s="49"/>
      <c r="FF279" s="46"/>
      <c r="FG279" s="46"/>
      <c r="FH279" s="46"/>
      <c r="FI279" s="46"/>
      <c r="FJ279" s="46"/>
    </row>
    <row r="280" spans="1:166" ht="15" customHeight="1">
      <c r="A280" s="46">
        <v>276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9"/>
      <c r="EX280" s="46"/>
      <c r="EY280" s="46"/>
      <c r="EZ280" s="46"/>
      <c r="FA280" s="49"/>
      <c r="FB280" s="46"/>
      <c r="FC280" s="46"/>
      <c r="FD280" s="46"/>
      <c r="FE280" s="49"/>
      <c r="FF280" s="46"/>
      <c r="FG280" s="46"/>
      <c r="FH280" s="46"/>
      <c r="FI280" s="46"/>
      <c r="FJ280" s="46"/>
    </row>
    <row r="281" spans="1:166" ht="15" customHeight="1">
      <c r="A281" s="46">
        <v>277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9"/>
      <c r="EX281" s="46"/>
      <c r="EY281" s="46"/>
      <c r="EZ281" s="46"/>
      <c r="FA281" s="49"/>
      <c r="FB281" s="46"/>
      <c r="FC281" s="46"/>
      <c r="FD281" s="46"/>
      <c r="FE281" s="49"/>
      <c r="FF281" s="46"/>
      <c r="FG281" s="46"/>
      <c r="FH281" s="46"/>
      <c r="FI281" s="46"/>
      <c r="FJ281" s="46"/>
    </row>
    <row r="282" spans="1:166" ht="15" customHeight="1">
      <c r="A282" s="46">
        <v>278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9"/>
      <c r="EX282" s="46"/>
      <c r="EY282" s="46"/>
      <c r="EZ282" s="46"/>
      <c r="FA282" s="49"/>
      <c r="FB282" s="46"/>
      <c r="FC282" s="46"/>
      <c r="FD282" s="46"/>
      <c r="FE282" s="49"/>
      <c r="FF282" s="46"/>
      <c r="FG282" s="46"/>
      <c r="FH282" s="46"/>
      <c r="FI282" s="46"/>
      <c r="FJ282" s="46"/>
    </row>
    <row r="283" spans="1:166" ht="15" customHeight="1">
      <c r="A283" s="46">
        <v>279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9"/>
      <c r="EX283" s="46"/>
      <c r="EY283" s="46"/>
      <c r="EZ283" s="46"/>
      <c r="FA283" s="49"/>
      <c r="FB283" s="46"/>
      <c r="FC283" s="46"/>
      <c r="FD283" s="46"/>
      <c r="FE283" s="49"/>
      <c r="FF283" s="46"/>
      <c r="FG283" s="46"/>
      <c r="FH283" s="46"/>
      <c r="FI283" s="46"/>
      <c r="FJ283" s="46"/>
    </row>
    <row r="284" spans="1:166" ht="15" customHeight="1">
      <c r="A284" s="46">
        <v>280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9"/>
      <c r="EX284" s="46"/>
      <c r="EY284" s="46"/>
      <c r="EZ284" s="46"/>
      <c r="FA284" s="49"/>
      <c r="FB284" s="46"/>
      <c r="FC284" s="46"/>
      <c r="FD284" s="46"/>
      <c r="FE284" s="49"/>
      <c r="FF284" s="46"/>
      <c r="FG284" s="46"/>
      <c r="FH284" s="46"/>
      <c r="FI284" s="46"/>
      <c r="FJ284" s="46"/>
    </row>
    <row r="285" spans="1:166" ht="15" customHeight="1">
      <c r="A285" s="46">
        <v>281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9"/>
      <c r="EX285" s="46"/>
      <c r="EY285" s="46"/>
      <c r="EZ285" s="46"/>
      <c r="FA285" s="49"/>
      <c r="FB285" s="46"/>
      <c r="FC285" s="46"/>
      <c r="FD285" s="46"/>
      <c r="FE285" s="49"/>
      <c r="FF285" s="46"/>
      <c r="FG285" s="46"/>
      <c r="FH285" s="46"/>
      <c r="FI285" s="46"/>
      <c r="FJ285" s="46"/>
    </row>
    <row r="286" spans="1:166" ht="15" customHeight="1">
      <c r="A286" s="46">
        <v>282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9"/>
      <c r="EX286" s="46"/>
      <c r="EY286" s="46"/>
      <c r="EZ286" s="46"/>
      <c r="FA286" s="49"/>
      <c r="FB286" s="46"/>
      <c r="FC286" s="46"/>
      <c r="FD286" s="46"/>
      <c r="FE286" s="49"/>
      <c r="FF286" s="46"/>
      <c r="FG286" s="46"/>
      <c r="FH286" s="46"/>
      <c r="FI286" s="46"/>
      <c r="FJ286" s="46"/>
    </row>
    <row r="287" spans="1:166" ht="15" customHeight="1">
      <c r="A287" s="46">
        <v>283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9"/>
      <c r="EX287" s="46"/>
      <c r="EY287" s="46"/>
      <c r="EZ287" s="46"/>
      <c r="FA287" s="49"/>
      <c r="FB287" s="46"/>
      <c r="FC287" s="46"/>
      <c r="FD287" s="46"/>
      <c r="FE287" s="49"/>
      <c r="FF287" s="46"/>
      <c r="FG287" s="46"/>
      <c r="FH287" s="46"/>
      <c r="FI287" s="46"/>
      <c r="FJ287" s="46"/>
    </row>
    <row r="288" spans="1:166" ht="15" customHeight="1">
      <c r="A288" s="46">
        <v>284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9"/>
      <c r="EX288" s="46"/>
      <c r="EY288" s="46"/>
      <c r="EZ288" s="46"/>
      <c r="FA288" s="49"/>
      <c r="FB288" s="46"/>
      <c r="FC288" s="46"/>
      <c r="FD288" s="46"/>
      <c r="FE288" s="49"/>
      <c r="FF288" s="46"/>
      <c r="FG288" s="46"/>
      <c r="FH288" s="46"/>
      <c r="FI288" s="46"/>
      <c r="FJ288" s="46"/>
    </row>
    <row r="289" spans="1:166" ht="15" customHeight="1">
      <c r="A289" s="46">
        <v>285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9"/>
      <c r="EX289" s="46"/>
      <c r="EY289" s="46"/>
      <c r="EZ289" s="46"/>
      <c r="FA289" s="49"/>
      <c r="FB289" s="46"/>
      <c r="FC289" s="46"/>
      <c r="FD289" s="46"/>
      <c r="FE289" s="49"/>
      <c r="FF289" s="46"/>
      <c r="FG289" s="46"/>
      <c r="FH289" s="46"/>
      <c r="FI289" s="46"/>
      <c r="FJ289" s="46"/>
    </row>
    <row r="290" spans="1:166" ht="15" customHeight="1">
      <c r="A290" s="46">
        <v>286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9"/>
      <c r="EX290" s="46"/>
      <c r="EY290" s="46"/>
      <c r="EZ290" s="46"/>
      <c r="FA290" s="49"/>
      <c r="FB290" s="46"/>
      <c r="FC290" s="46"/>
      <c r="FD290" s="46"/>
      <c r="FE290" s="49"/>
      <c r="FF290" s="46"/>
      <c r="FG290" s="46"/>
      <c r="FH290" s="46"/>
      <c r="FI290" s="46"/>
      <c r="FJ290" s="46"/>
    </row>
    <row r="291" spans="1:166" ht="15" customHeight="1">
      <c r="A291" s="46">
        <v>287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9"/>
      <c r="EX291" s="46"/>
      <c r="EY291" s="46"/>
      <c r="EZ291" s="46"/>
      <c r="FA291" s="49"/>
      <c r="FB291" s="46"/>
      <c r="FC291" s="46"/>
      <c r="FD291" s="46"/>
      <c r="FE291" s="49"/>
      <c r="FF291" s="46"/>
      <c r="FG291" s="46"/>
      <c r="FH291" s="46"/>
      <c r="FI291" s="46"/>
      <c r="FJ291" s="46"/>
    </row>
    <row r="292" spans="1:166" ht="15" customHeight="1">
      <c r="A292" s="46">
        <v>288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  <c r="EO292" s="46"/>
      <c r="EP292" s="46"/>
      <c r="EQ292" s="46"/>
      <c r="ER292" s="46"/>
      <c r="ES292" s="46"/>
      <c r="ET292" s="46"/>
      <c r="EU292" s="46"/>
      <c r="EV292" s="46"/>
      <c r="EW292" s="49"/>
      <c r="EX292" s="46"/>
      <c r="EY292" s="46"/>
      <c r="EZ292" s="46"/>
      <c r="FA292" s="49"/>
      <c r="FB292" s="46"/>
      <c r="FC292" s="46"/>
      <c r="FD292" s="46"/>
      <c r="FE292" s="49"/>
      <c r="FF292" s="46"/>
      <c r="FG292" s="46"/>
      <c r="FH292" s="46"/>
      <c r="FI292" s="46"/>
      <c r="FJ292" s="46"/>
    </row>
    <row r="293" spans="1:166" ht="15" customHeight="1">
      <c r="A293" s="46">
        <v>289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9"/>
      <c r="EX293" s="46"/>
      <c r="EY293" s="46"/>
      <c r="EZ293" s="46"/>
      <c r="FA293" s="49"/>
      <c r="FB293" s="46"/>
      <c r="FC293" s="46"/>
      <c r="FD293" s="46"/>
      <c r="FE293" s="49"/>
      <c r="FF293" s="46"/>
      <c r="FG293" s="46"/>
      <c r="FH293" s="46"/>
      <c r="FI293" s="46"/>
      <c r="FJ293" s="46"/>
    </row>
    <row r="294" spans="1:166" ht="15" customHeight="1">
      <c r="A294" s="46">
        <v>290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9"/>
      <c r="EX294" s="46"/>
      <c r="EY294" s="46"/>
      <c r="EZ294" s="46"/>
      <c r="FA294" s="49"/>
      <c r="FB294" s="46"/>
      <c r="FC294" s="46"/>
      <c r="FD294" s="46"/>
      <c r="FE294" s="49"/>
      <c r="FF294" s="46"/>
      <c r="FG294" s="46"/>
      <c r="FH294" s="46"/>
      <c r="FI294" s="46"/>
      <c r="FJ294" s="46"/>
    </row>
    <row r="295" spans="1:166" ht="15" customHeight="1">
      <c r="A295" s="46">
        <v>291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9"/>
      <c r="EX295" s="46"/>
      <c r="EY295" s="46"/>
      <c r="EZ295" s="46"/>
      <c r="FA295" s="49"/>
      <c r="FB295" s="46"/>
      <c r="FC295" s="46"/>
      <c r="FD295" s="46"/>
      <c r="FE295" s="49"/>
      <c r="FF295" s="46"/>
      <c r="FG295" s="46"/>
      <c r="FH295" s="46"/>
      <c r="FI295" s="46"/>
      <c r="FJ295" s="46"/>
    </row>
    <row r="296" spans="1:166" ht="15" customHeight="1">
      <c r="A296" s="46">
        <v>292</v>
      </c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9"/>
      <c r="EX296" s="46"/>
      <c r="EY296" s="46"/>
      <c r="EZ296" s="46"/>
      <c r="FA296" s="49"/>
      <c r="FB296" s="46"/>
      <c r="FC296" s="46"/>
      <c r="FD296" s="46"/>
      <c r="FE296" s="49"/>
      <c r="FF296" s="46"/>
      <c r="FG296" s="46"/>
      <c r="FH296" s="46"/>
      <c r="FI296" s="46"/>
      <c r="FJ296" s="46"/>
    </row>
    <row r="297" spans="1:166" ht="15" customHeight="1">
      <c r="A297" s="46">
        <v>293</v>
      </c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9"/>
      <c r="EX297" s="46"/>
      <c r="EY297" s="46"/>
      <c r="EZ297" s="46"/>
      <c r="FA297" s="49"/>
      <c r="FB297" s="46"/>
      <c r="FC297" s="46"/>
      <c r="FD297" s="46"/>
      <c r="FE297" s="49"/>
      <c r="FF297" s="46"/>
      <c r="FG297" s="46"/>
      <c r="FH297" s="46"/>
      <c r="FI297" s="46"/>
      <c r="FJ297" s="46"/>
    </row>
    <row r="298" spans="1:166" ht="15" customHeight="1">
      <c r="A298" s="46">
        <v>294</v>
      </c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9"/>
      <c r="EX298" s="46"/>
      <c r="EY298" s="46"/>
      <c r="EZ298" s="46"/>
      <c r="FA298" s="49"/>
      <c r="FB298" s="46"/>
      <c r="FC298" s="46"/>
      <c r="FD298" s="46"/>
      <c r="FE298" s="49"/>
      <c r="FF298" s="46"/>
      <c r="FG298" s="46"/>
      <c r="FH298" s="46"/>
      <c r="FI298" s="46"/>
      <c r="FJ298" s="46"/>
    </row>
    <row r="299" spans="1:166" ht="15" customHeight="1">
      <c r="A299" s="46">
        <v>295</v>
      </c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9"/>
      <c r="EX299" s="46"/>
      <c r="EY299" s="46"/>
      <c r="EZ299" s="46"/>
      <c r="FA299" s="49"/>
      <c r="FB299" s="46"/>
      <c r="FC299" s="46"/>
      <c r="FD299" s="46"/>
      <c r="FE299" s="49"/>
      <c r="FF299" s="46"/>
      <c r="FG299" s="46"/>
      <c r="FH299" s="46"/>
      <c r="FI299" s="46"/>
      <c r="FJ299" s="46"/>
    </row>
    <row r="300" spans="1:166" ht="15" customHeight="1">
      <c r="A300" s="46">
        <v>296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9"/>
      <c r="EX300" s="46"/>
      <c r="EY300" s="46"/>
      <c r="EZ300" s="46"/>
      <c r="FA300" s="49"/>
      <c r="FB300" s="46"/>
      <c r="FC300" s="46"/>
      <c r="FD300" s="46"/>
      <c r="FE300" s="49"/>
      <c r="FF300" s="46"/>
      <c r="FG300" s="46"/>
      <c r="FH300" s="46"/>
      <c r="FI300" s="46"/>
      <c r="FJ300" s="46"/>
    </row>
    <row r="301" spans="1:166" ht="15" customHeight="1">
      <c r="A301" s="46">
        <v>297</v>
      </c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  <c r="EO301" s="46"/>
      <c r="EP301" s="46"/>
      <c r="EQ301" s="46"/>
      <c r="ER301" s="46"/>
      <c r="ES301" s="46"/>
      <c r="ET301" s="46"/>
      <c r="EU301" s="46"/>
      <c r="EV301" s="46"/>
      <c r="EW301" s="49"/>
      <c r="EX301" s="46"/>
      <c r="EY301" s="46"/>
      <c r="EZ301" s="46"/>
      <c r="FA301" s="49"/>
      <c r="FB301" s="46"/>
      <c r="FC301" s="46"/>
      <c r="FD301" s="46"/>
      <c r="FE301" s="49"/>
      <c r="FF301" s="46"/>
      <c r="FG301" s="46"/>
      <c r="FH301" s="46"/>
      <c r="FI301" s="46"/>
      <c r="FJ301" s="46"/>
    </row>
    <row r="302" spans="1:166" ht="15" customHeight="1">
      <c r="A302" s="46">
        <v>298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/>
      <c r="EV302" s="46"/>
      <c r="EW302" s="49"/>
      <c r="EX302" s="46"/>
      <c r="EY302" s="46"/>
      <c r="EZ302" s="46"/>
      <c r="FA302" s="49"/>
      <c r="FB302" s="46"/>
      <c r="FC302" s="46"/>
      <c r="FD302" s="46"/>
      <c r="FE302" s="49"/>
      <c r="FF302" s="46"/>
      <c r="FG302" s="46"/>
      <c r="FH302" s="46"/>
      <c r="FI302" s="46"/>
      <c r="FJ302" s="46"/>
    </row>
    <row r="303" spans="1:166" ht="15" customHeight="1">
      <c r="A303" s="46">
        <v>299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9"/>
      <c r="EX303" s="46"/>
      <c r="EY303" s="46"/>
      <c r="EZ303" s="46"/>
      <c r="FA303" s="49"/>
      <c r="FB303" s="46"/>
      <c r="FC303" s="46"/>
      <c r="FD303" s="46"/>
      <c r="FE303" s="49"/>
      <c r="FF303" s="46"/>
      <c r="FG303" s="46"/>
      <c r="FH303" s="46"/>
      <c r="FI303" s="46"/>
      <c r="FJ303" s="46"/>
    </row>
    <row r="304" spans="1:166" ht="15" customHeight="1">
      <c r="A304" s="46">
        <v>300</v>
      </c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9"/>
      <c r="EX304" s="46"/>
      <c r="EY304" s="46"/>
      <c r="EZ304" s="46"/>
      <c r="FA304" s="49"/>
      <c r="FB304" s="46"/>
      <c r="FC304" s="46"/>
      <c r="FD304" s="46"/>
      <c r="FE304" s="49"/>
      <c r="FF304" s="46"/>
      <c r="FG304" s="46"/>
      <c r="FH304" s="46"/>
      <c r="FI304" s="46"/>
      <c r="FJ304" s="46"/>
    </row>
    <row r="305" spans="1:166" ht="15" customHeight="1">
      <c r="A305" s="46">
        <v>301</v>
      </c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/>
      <c r="EG305" s="46"/>
      <c r="EH305" s="46"/>
      <c r="EI305" s="46"/>
      <c r="EJ305" s="46"/>
      <c r="EK305" s="46"/>
      <c r="EL305" s="46"/>
      <c r="EM305" s="46"/>
      <c r="EN305" s="46"/>
      <c r="EO305" s="46"/>
      <c r="EP305" s="46"/>
      <c r="EQ305" s="46"/>
      <c r="ER305" s="46"/>
      <c r="ES305" s="46"/>
      <c r="ET305" s="46"/>
      <c r="EU305" s="46"/>
      <c r="EV305" s="46"/>
      <c r="EW305" s="49"/>
      <c r="EX305" s="46"/>
      <c r="EY305" s="46"/>
      <c r="EZ305" s="46"/>
      <c r="FA305" s="49"/>
      <c r="FB305" s="46"/>
      <c r="FC305" s="46"/>
      <c r="FD305" s="46"/>
      <c r="FE305" s="49"/>
      <c r="FF305" s="46"/>
      <c r="FG305" s="46"/>
      <c r="FH305" s="46"/>
      <c r="FI305" s="46"/>
      <c r="FJ305" s="46"/>
    </row>
    <row r="306" spans="1:166" ht="15" customHeight="1">
      <c r="A306" s="46">
        <v>302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  <c r="EO306" s="46"/>
      <c r="EP306" s="46"/>
      <c r="EQ306" s="46"/>
      <c r="ER306" s="46"/>
      <c r="ES306" s="46"/>
      <c r="ET306" s="46"/>
      <c r="EU306" s="46"/>
      <c r="EV306" s="46"/>
      <c r="EW306" s="49"/>
      <c r="EX306" s="46"/>
      <c r="EY306" s="46"/>
      <c r="EZ306" s="46"/>
      <c r="FA306" s="49"/>
      <c r="FB306" s="46"/>
      <c r="FC306" s="46"/>
      <c r="FD306" s="46"/>
      <c r="FE306" s="49"/>
      <c r="FF306" s="46"/>
      <c r="FG306" s="46"/>
      <c r="FH306" s="46"/>
      <c r="FI306" s="46"/>
      <c r="FJ306" s="46"/>
    </row>
    <row r="307" spans="1:166" ht="15" customHeight="1">
      <c r="A307" s="46">
        <v>303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6"/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  <c r="EO307" s="46"/>
      <c r="EP307" s="46"/>
      <c r="EQ307" s="46"/>
      <c r="ER307" s="46"/>
      <c r="ES307" s="46"/>
      <c r="ET307" s="46"/>
      <c r="EU307" s="46"/>
      <c r="EV307" s="46"/>
      <c r="EW307" s="49"/>
      <c r="EX307" s="46"/>
      <c r="EY307" s="46"/>
      <c r="EZ307" s="46"/>
      <c r="FA307" s="49"/>
      <c r="FB307" s="46"/>
      <c r="FC307" s="46"/>
      <c r="FD307" s="46"/>
      <c r="FE307" s="49"/>
      <c r="FF307" s="46"/>
      <c r="FG307" s="46"/>
      <c r="FH307" s="46"/>
      <c r="FI307" s="46"/>
      <c r="FJ307" s="46"/>
    </row>
    <row r="308" spans="1:166" ht="15" customHeight="1">
      <c r="A308" s="46">
        <v>304</v>
      </c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9"/>
      <c r="EX308" s="46"/>
      <c r="EY308" s="46"/>
      <c r="EZ308" s="46"/>
      <c r="FA308" s="49"/>
      <c r="FB308" s="46"/>
      <c r="FC308" s="46"/>
      <c r="FD308" s="46"/>
      <c r="FE308" s="49"/>
      <c r="FF308" s="46"/>
      <c r="FG308" s="46"/>
      <c r="FH308" s="46"/>
      <c r="FI308" s="46"/>
      <c r="FJ308" s="46"/>
    </row>
    <row r="309" spans="1:166" ht="15" customHeight="1">
      <c r="A309" s="46">
        <v>305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/>
      <c r="EV309" s="46"/>
      <c r="EW309" s="49"/>
      <c r="EX309" s="46"/>
      <c r="EY309" s="46"/>
      <c r="EZ309" s="46"/>
      <c r="FA309" s="49"/>
      <c r="FB309" s="46"/>
      <c r="FC309" s="46"/>
      <c r="FD309" s="46"/>
      <c r="FE309" s="49"/>
      <c r="FF309" s="46"/>
      <c r="FG309" s="46"/>
      <c r="FH309" s="46"/>
      <c r="FI309" s="46"/>
      <c r="FJ309" s="46"/>
    </row>
    <row r="310" spans="1:166" ht="15" customHeight="1">
      <c r="A310" s="46">
        <v>306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9"/>
      <c r="EX310" s="46"/>
      <c r="EY310" s="46"/>
      <c r="EZ310" s="46"/>
      <c r="FA310" s="49"/>
      <c r="FB310" s="46"/>
      <c r="FC310" s="46"/>
      <c r="FD310" s="46"/>
      <c r="FE310" s="49"/>
      <c r="FF310" s="46"/>
      <c r="FG310" s="46"/>
      <c r="FH310" s="46"/>
      <c r="FI310" s="46"/>
      <c r="FJ310" s="46"/>
    </row>
    <row r="311" spans="1:166" ht="15" customHeight="1">
      <c r="A311" s="46">
        <v>307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9"/>
      <c r="EX311" s="46"/>
      <c r="EY311" s="46"/>
      <c r="EZ311" s="46"/>
      <c r="FA311" s="49"/>
      <c r="FB311" s="46"/>
      <c r="FC311" s="46"/>
      <c r="FD311" s="46"/>
      <c r="FE311" s="49"/>
      <c r="FF311" s="46"/>
      <c r="FG311" s="46"/>
      <c r="FH311" s="46"/>
      <c r="FI311" s="46"/>
      <c r="FJ311" s="46"/>
    </row>
    <row r="312" spans="1:166" ht="15" customHeight="1">
      <c r="A312" s="46">
        <v>308</v>
      </c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  <c r="EO312" s="46"/>
      <c r="EP312" s="46"/>
      <c r="EQ312" s="46"/>
      <c r="ER312" s="46"/>
      <c r="ES312" s="46"/>
      <c r="ET312" s="46"/>
      <c r="EU312" s="46"/>
      <c r="EV312" s="46"/>
      <c r="EW312" s="49"/>
      <c r="EX312" s="46"/>
      <c r="EY312" s="46"/>
      <c r="EZ312" s="46"/>
      <c r="FA312" s="49"/>
      <c r="FB312" s="46"/>
      <c r="FC312" s="46"/>
      <c r="FD312" s="46"/>
      <c r="FE312" s="49"/>
      <c r="FF312" s="46"/>
      <c r="FG312" s="46"/>
      <c r="FH312" s="46"/>
      <c r="FI312" s="46"/>
      <c r="FJ312" s="46"/>
    </row>
    <row r="313" spans="1:166" ht="15" customHeight="1">
      <c r="A313" s="46">
        <v>309</v>
      </c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  <c r="EO313" s="46"/>
      <c r="EP313" s="46"/>
      <c r="EQ313" s="46"/>
      <c r="ER313" s="46"/>
      <c r="ES313" s="46"/>
      <c r="ET313" s="46"/>
      <c r="EU313" s="46"/>
      <c r="EV313" s="46"/>
      <c r="EW313" s="49"/>
      <c r="EX313" s="46"/>
      <c r="EY313" s="46"/>
      <c r="EZ313" s="46"/>
      <c r="FA313" s="49"/>
      <c r="FB313" s="46"/>
      <c r="FC313" s="46"/>
      <c r="FD313" s="46"/>
      <c r="FE313" s="49"/>
      <c r="FF313" s="46"/>
      <c r="FG313" s="46"/>
      <c r="FH313" s="46"/>
      <c r="FI313" s="46"/>
      <c r="FJ313" s="46"/>
    </row>
    <row r="314" spans="1:166" ht="15" customHeight="1">
      <c r="A314" s="46">
        <v>310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9"/>
      <c r="EX314" s="46"/>
      <c r="EY314" s="46"/>
      <c r="EZ314" s="46"/>
      <c r="FA314" s="49"/>
      <c r="FB314" s="46"/>
      <c r="FC314" s="46"/>
      <c r="FD314" s="46"/>
      <c r="FE314" s="49"/>
      <c r="FF314" s="46"/>
      <c r="FG314" s="46"/>
      <c r="FH314" s="46"/>
      <c r="FI314" s="46"/>
      <c r="FJ314" s="46"/>
    </row>
    <row r="315" spans="1:166" ht="15" customHeight="1">
      <c r="A315" s="46">
        <v>311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9"/>
      <c r="EX315" s="46"/>
      <c r="EY315" s="46"/>
      <c r="EZ315" s="46"/>
      <c r="FA315" s="49"/>
      <c r="FB315" s="46"/>
      <c r="FC315" s="46"/>
      <c r="FD315" s="46"/>
      <c r="FE315" s="49"/>
      <c r="FF315" s="46"/>
      <c r="FG315" s="46"/>
      <c r="FH315" s="46"/>
      <c r="FI315" s="46"/>
      <c r="FJ315" s="46"/>
    </row>
    <row r="316" spans="1:166" ht="15" customHeight="1">
      <c r="A316" s="46">
        <v>312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  <c r="EO316" s="46"/>
      <c r="EP316" s="46"/>
      <c r="EQ316" s="46"/>
      <c r="ER316" s="46"/>
      <c r="ES316" s="46"/>
      <c r="ET316" s="46"/>
      <c r="EU316" s="46"/>
      <c r="EV316" s="46"/>
      <c r="EW316" s="49"/>
      <c r="EX316" s="46"/>
      <c r="EY316" s="46"/>
      <c r="EZ316" s="46"/>
      <c r="FA316" s="49"/>
      <c r="FB316" s="46"/>
      <c r="FC316" s="46"/>
      <c r="FD316" s="46"/>
      <c r="FE316" s="49"/>
      <c r="FF316" s="46"/>
      <c r="FG316" s="46"/>
      <c r="FH316" s="46"/>
      <c r="FI316" s="46"/>
      <c r="FJ316" s="46"/>
    </row>
    <row r="317" spans="1:166" ht="15" customHeight="1">
      <c r="A317" s="46">
        <v>313</v>
      </c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9"/>
      <c r="EX317" s="46"/>
      <c r="EY317" s="46"/>
      <c r="EZ317" s="46"/>
      <c r="FA317" s="49"/>
      <c r="FB317" s="46"/>
      <c r="FC317" s="46"/>
      <c r="FD317" s="46"/>
      <c r="FE317" s="49"/>
      <c r="FF317" s="46"/>
      <c r="FG317" s="46"/>
      <c r="FH317" s="46"/>
      <c r="FI317" s="46"/>
      <c r="FJ317" s="46"/>
    </row>
    <row r="318" spans="1:166" ht="15" customHeight="1">
      <c r="A318" s="46">
        <v>314</v>
      </c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  <c r="EO318" s="46"/>
      <c r="EP318" s="46"/>
      <c r="EQ318" s="46"/>
      <c r="ER318" s="46"/>
      <c r="ES318" s="46"/>
      <c r="ET318" s="46"/>
      <c r="EU318" s="46"/>
      <c r="EV318" s="46"/>
      <c r="EW318" s="49"/>
      <c r="EX318" s="46"/>
      <c r="EY318" s="46"/>
      <c r="EZ318" s="46"/>
      <c r="FA318" s="49"/>
      <c r="FB318" s="46"/>
      <c r="FC318" s="46"/>
      <c r="FD318" s="46"/>
      <c r="FE318" s="49"/>
      <c r="FF318" s="46"/>
      <c r="FG318" s="46"/>
      <c r="FH318" s="46"/>
      <c r="FI318" s="46"/>
      <c r="FJ318" s="46"/>
    </row>
    <row r="319" spans="1:166" ht="15" customHeight="1">
      <c r="A319" s="46">
        <v>315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9"/>
      <c r="EX319" s="46"/>
      <c r="EY319" s="46"/>
      <c r="EZ319" s="46"/>
      <c r="FA319" s="49"/>
      <c r="FB319" s="46"/>
      <c r="FC319" s="46"/>
      <c r="FD319" s="46"/>
      <c r="FE319" s="49"/>
      <c r="FF319" s="46"/>
      <c r="FG319" s="46"/>
      <c r="FH319" s="46"/>
      <c r="FI319" s="46"/>
      <c r="FJ319" s="46"/>
    </row>
    <row r="320" spans="1:166" ht="15" customHeight="1">
      <c r="A320" s="46">
        <v>316</v>
      </c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9"/>
      <c r="EX320" s="46"/>
      <c r="EY320" s="46"/>
      <c r="EZ320" s="46"/>
      <c r="FA320" s="49"/>
      <c r="FB320" s="46"/>
      <c r="FC320" s="46"/>
      <c r="FD320" s="46"/>
      <c r="FE320" s="49"/>
      <c r="FF320" s="46"/>
      <c r="FG320" s="46"/>
      <c r="FH320" s="46"/>
      <c r="FI320" s="46"/>
      <c r="FJ320" s="46"/>
    </row>
    <row r="321" spans="1:166" ht="15" customHeight="1">
      <c r="A321" s="46">
        <v>317</v>
      </c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9"/>
      <c r="EX321" s="46"/>
      <c r="EY321" s="46"/>
      <c r="EZ321" s="46"/>
      <c r="FA321" s="49"/>
      <c r="FB321" s="46"/>
      <c r="FC321" s="46"/>
      <c r="FD321" s="46"/>
      <c r="FE321" s="49"/>
      <c r="FF321" s="46"/>
      <c r="FG321" s="46"/>
      <c r="FH321" s="46"/>
      <c r="FI321" s="46"/>
      <c r="FJ321" s="46"/>
    </row>
    <row r="322" spans="1:166" ht="15" customHeight="1">
      <c r="A322" s="46">
        <v>318</v>
      </c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  <c r="EO322" s="46"/>
      <c r="EP322" s="46"/>
      <c r="EQ322" s="46"/>
      <c r="ER322" s="46"/>
      <c r="ES322" s="46"/>
      <c r="ET322" s="46"/>
      <c r="EU322" s="46"/>
      <c r="EV322" s="46"/>
      <c r="EW322" s="49"/>
      <c r="EX322" s="46"/>
      <c r="EY322" s="46"/>
      <c r="EZ322" s="46"/>
      <c r="FA322" s="49"/>
      <c r="FB322" s="46"/>
      <c r="FC322" s="46"/>
      <c r="FD322" s="46"/>
      <c r="FE322" s="49"/>
      <c r="FF322" s="46"/>
      <c r="FG322" s="46"/>
      <c r="FH322" s="46"/>
      <c r="FI322" s="46"/>
      <c r="FJ322" s="46"/>
    </row>
    <row r="323" spans="1:166" ht="15" customHeight="1">
      <c r="A323" s="46">
        <v>319</v>
      </c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9"/>
      <c r="EX323" s="46"/>
      <c r="EY323" s="46"/>
      <c r="EZ323" s="46"/>
      <c r="FA323" s="49"/>
      <c r="FB323" s="46"/>
      <c r="FC323" s="46"/>
      <c r="FD323" s="46"/>
      <c r="FE323" s="49"/>
      <c r="FF323" s="46"/>
      <c r="FG323" s="46"/>
      <c r="FH323" s="46"/>
      <c r="FI323" s="46"/>
      <c r="FJ323" s="46"/>
    </row>
    <row r="324" spans="1:166" ht="15" customHeight="1">
      <c r="A324" s="46">
        <v>320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9"/>
      <c r="EX324" s="46"/>
      <c r="EY324" s="46"/>
      <c r="EZ324" s="46"/>
      <c r="FA324" s="49"/>
      <c r="FB324" s="46"/>
      <c r="FC324" s="46"/>
      <c r="FD324" s="46"/>
      <c r="FE324" s="49"/>
      <c r="FF324" s="46"/>
      <c r="FG324" s="46"/>
      <c r="FH324" s="46"/>
      <c r="FI324" s="46"/>
      <c r="FJ324" s="46"/>
    </row>
    <row r="325" spans="1:166" ht="15" customHeight="1">
      <c r="A325" s="46">
        <v>321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9"/>
      <c r="EX325" s="46"/>
      <c r="EY325" s="46"/>
      <c r="EZ325" s="46"/>
      <c r="FA325" s="49"/>
      <c r="FB325" s="46"/>
      <c r="FC325" s="46"/>
      <c r="FD325" s="46"/>
      <c r="FE325" s="49"/>
      <c r="FF325" s="46"/>
      <c r="FG325" s="46"/>
      <c r="FH325" s="46"/>
      <c r="FI325" s="46"/>
      <c r="FJ325" s="46"/>
    </row>
    <row r="326" spans="1:166" ht="15" customHeight="1">
      <c r="A326" s="46">
        <v>322</v>
      </c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  <c r="EO326" s="46"/>
      <c r="EP326" s="46"/>
      <c r="EQ326" s="46"/>
      <c r="ER326" s="46"/>
      <c r="ES326" s="46"/>
      <c r="ET326" s="46"/>
      <c r="EU326" s="46"/>
      <c r="EV326" s="46"/>
      <c r="EW326" s="49"/>
      <c r="EX326" s="46"/>
      <c r="EY326" s="46"/>
      <c r="EZ326" s="46"/>
      <c r="FA326" s="49"/>
      <c r="FB326" s="46"/>
      <c r="FC326" s="46"/>
      <c r="FD326" s="46"/>
      <c r="FE326" s="49"/>
      <c r="FF326" s="46"/>
      <c r="FG326" s="46"/>
      <c r="FH326" s="46"/>
      <c r="FI326" s="46"/>
      <c r="FJ326" s="46"/>
    </row>
    <row r="327" spans="1:166" ht="15" customHeight="1">
      <c r="A327" s="46">
        <v>323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9"/>
      <c r="EX327" s="46"/>
      <c r="EY327" s="46"/>
      <c r="EZ327" s="46"/>
      <c r="FA327" s="49"/>
      <c r="FB327" s="46"/>
      <c r="FC327" s="46"/>
      <c r="FD327" s="46"/>
      <c r="FE327" s="49"/>
      <c r="FF327" s="46"/>
      <c r="FG327" s="46"/>
      <c r="FH327" s="46"/>
      <c r="FI327" s="46"/>
      <c r="FJ327" s="46"/>
    </row>
    <row r="328" spans="1:166" ht="15" customHeight="1">
      <c r="A328" s="46">
        <v>324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9"/>
      <c r="EX328" s="46"/>
      <c r="EY328" s="46"/>
      <c r="EZ328" s="46"/>
      <c r="FA328" s="49"/>
      <c r="FB328" s="46"/>
      <c r="FC328" s="46"/>
      <c r="FD328" s="46"/>
      <c r="FE328" s="49"/>
      <c r="FF328" s="46"/>
      <c r="FG328" s="46"/>
      <c r="FH328" s="46"/>
      <c r="FI328" s="46"/>
      <c r="FJ328" s="46"/>
    </row>
    <row r="329" spans="1:166" ht="15" customHeight="1">
      <c r="A329" s="46">
        <v>325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9"/>
      <c r="EX329" s="46"/>
      <c r="EY329" s="46"/>
      <c r="EZ329" s="46"/>
      <c r="FA329" s="49"/>
      <c r="FB329" s="46"/>
      <c r="FC329" s="46"/>
      <c r="FD329" s="46"/>
      <c r="FE329" s="49"/>
      <c r="FF329" s="46"/>
      <c r="FG329" s="46"/>
      <c r="FH329" s="46"/>
      <c r="FI329" s="46"/>
      <c r="FJ329" s="46"/>
    </row>
    <row r="330" spans="1:166" ht="15" customHeight="1">
      <c r="A330" s="46">
        <v>326</v>
      </c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9"/>
      <c r="EX330" s="46"/>
      <c r="EY330" s="46"/>
      <c r="EZ330" s="46"/>
      <c r="FA330" s="49"/>
      <c r="FB330" s="46"/>
      <c r="FC330" s="46"/>
      <c r="FD330" s="46"/>
      <c r="FE330" s="49"/>
      <c r="FF330" s="46"/>
      <c r="FG330" s="46"/>
      <c r="FH330" s="46"/>
      <c r="FI330" s="46"/>
      <c r="FJ330" s="46"/>
    </row>
    <row r="331" spans="1:166" ht="15" customHeight="1">
      <c r="A331" s="46">
        <v>327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9"/>
      <c r="EX331" s="46"/>
      <c r="EY331" s="46"/>
      <c r="EZ331" s="46"/>
      <c r="FA331" s="49"/>
      <c r="FB331" s="46"/>
      <c r="FC331" s="46"/>
      <c r="FD331" s="46"/>
      <c r="FE331" s="49"/>
      <c r="FF331" s="46"/>
      <c r="FG331" s="46"/>
      <c r="FH331" s="46"/>
      <c r="FI331" s="46"/>
      <c r="FJ331" s="46"/>
    </row>
    <row r="332" spans="1:166" ht="15" customHeight="1">
      <c r="A332" s="46">
        <v>328</v>
      </c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/>
      <c r="EO332" s="46"/>
      <c r="EP332" s="46"/>
      <c r="EQ332" s="46"/>
      <c r="ER332" s="46"/>
      <c r="ES332" s="46"/>
      <c r="ET332" s="46"/>
      <c r="EU332" s="46"/>
      <c r="EV332" s="46"/>
      <c r="EW332" s="49"/>
      <c r="EX332" s="46"/>
      <c r="EY332" s="46"/>
      <c r="EZ332" s="46"/>
      <c r="FA332" s="49"/>
      <c r="FB332" s="46"/>
      <c r="FC332" s="46"/>
      <c r="FD332" s="46"/>
      <c r="FE332" s="49"/>
      <c r="FF332" s="46"/>
      <c r="FG332" s="46"/>
      <c r="FH332" s="46"/>
      <c r="FI332" s="46"/>
      <c r="FJ332" s="46"/>
    </row>
    <row r="333" spans="1:166" ht="15" customHeight="1">
      <c r="A333" s="46">
        <v>329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9"/>
      <c r="EX333" s="46"/>
      <c r="EY333" s="46"/>
      <c r="EZ333" s="46"/>
      <c r="FA333" s="49"/>
      <c r="FB333" s="46"/>
      <c r="FC333" s="46"/>
      <c r="FD333" s="46"/>
      <c r="FE333" s="49"/>
      <c r="FF333" s="46"/>
      <c r="FG333" s="46"/>
      <c r="FH333" s="46"/>
      <c r="FI333" s="46"/>
      <c r="FJ333" s="46"/>
    </row>
    <row r="334" spans="1:166" ht="15" customHeight="1">
      <c r="A334" s="46">
        <v>330</v>
      </c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  <c r="EO334" s="46"/>
      <c r="EP334" s="46"/>
      <c r="EQ334" s="46"/>
      <c r="ER334" s="46"/>
      <c r="ES334" s="46"/>
      <c r="ET334" s="46"/>
      <c r="EU334" s="46"/>
      <c r="EV334" s="46"/>
      <c r="EW334" s="49"/>
      <c r="EX334" s="46"/>
      <c r="EY334" s="46"/>
      <c r="EZ334" s="46"/>
      <c r="FA334" s="49"/>
      <c r="FB334" s="46"/>
      <c r="FC334" s="46"/>
      <c r="FD334" s="46"/>
      <c r="FE334" s="49"/>
      <c r="FF334" s="46"/>
      <c r="FG334" s="46"/>
      <c r="FH334" s="46"/>
      <c r="FI334" s="46"/>
      <c r="FJ334" s="46"/>
    </row>
    <row r="335" spans="1:166" ht="15" customHeight="1">
      <c r="A335" s="46">
        <v>331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  <c r="EO335" s="46"/>
      <c r="EP335" s="46"/>
      <c r="EQ335" s="46"/>
      <c r="ER335" s="46"/>
      <c r="ES335" s="46"/>
      <c r="ET335" s="46"/>
      <c r="EU335" s="46"/>
      <c r="EV335" s="46"/>
      <c r="EW335" s="49"/>
      <c r="EX335" s="46"/>
      <c r="EY335" s="46"/>
      <c r="EZ335" s="46"/>
      <c r="FA335" s="49"/>
      <c r="FB335" s="46"/>
      <c r="FC335" s="46"/>
      <c r="FD335" s="46"/>
      <c r="FE335" s="49"/>
      <c r="FF335" s="46"/>
      <c r="FG335" s="46"/>
      <c r="FH335" s="46"/>
      <c r="FI335" s="46"/>
      <c r="FJ335" s="46"/>
    </row>
    <row r="336" spans="1:166" ht="15" customHeight="1">
      <c r="A336" s="46">
        <v>332</v>
      </c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9"/>
      <c r="EX336" s="46"/>
      <c r="EY336" s="46"/>
      <c r="EZ336" s="46"/>
      <c r="FA336" s="49"/>
      <c r="FB336" s="46"/>
      <c r="FC336" s="46"/>
      <c r="FD336" s="46"/>
      <c r="FE336" s="49"/>
      <c r="FF336" s="46"/>
      <c r="FG336" s="46"/>
      <c r="FH336" s="46"/>
      <c r="FI336" s="46"/>
      <c r="FJ336" s="46"/>
    </row>
    <row r="337" spans="1:166" ht="15" customHeight="1">
      <c r="A337" s="46">
        <v>333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9"/>
      <c r="EX337" s="46"/>
      <c r="EY337" s="46"/>
      <c r="EZ337" s="46"/>
      <c r="FA337" s="49"/>
      <c r="FB337" s="46"/>
      <c r="FC337" s="46"/>
      <c r="FD337" s="46"/>
      <c r="FE337" s="49"/>
      <c r="FF337" s="46"/>
      <c r="FG337" s="46"/>
      <c r="FH337" s="46"/>
      <c r="FI337" s="46"/>
      <c r="FJ337" s="46"/>
    </row>
    <row r="338" spans="1:166" ht="15" customHeight="1">
      <c r="A338" s="46">
        <v>334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9"/>
      <c r="EX338" s="46"/>
      <c r="EY338" s="46"/>
      <c r="EZ338" s="46"/>
      <c r="FA338" s="49"/>
      <c r="FB338" s="46"/>
      <c r="FC338" s="46"/>
      <c r="FD338" s="46"/>
      <c r="FE338" s="49"/>
      <c r="FF338" s="46"/>
      <c r="FG338" s="46"/>
      <c r="FH338" s="46"/>
      <c r="FI338" s="46"/>
      <c r="FJ338" s="46"/>
    </row>
    <row r="339" spans="1:166" ht="15" customHeight="1">
      <c r="A339" s="46">
        <v>335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  <c r="EO339" s="46"/>
      <c r="EP339" s="46"/>
      <c r="EQ339" s="46"/>
      <c r="ER339" s="46"/>
      <c r="ES339" s="46"/>
      <c r="ET339" s="46"/>
      <c r="EU339" s="46"/>
      <c r="EV339" s="46"/>
      <c r="EW339" s="49"/>
      <c r="EX339" s="46"/>
      <c r="EY339" s="46"/>
      <c r="EZ339" s="46"/>
      <c r="FA339" s="49"/>
      <c r="FB339" s="46"/>
      <c r="FC339" s="46"/>
      <c r="FD339" s="46"/>
      <c r="FE339" s="49"/>
      <c r="FF339" s="46"/>
      <c r="FG339" s="46"/>
      <c r="FH339" s="46"/>
      <c r="FI339" s="46"/>
      <c r="FJ339" s="46"/>
    </row>
    <row r="340" spans="1:166" ht="15" customHeight="1">
      <c r="A340" s="46">
        <v>336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  <c r="EO340" s="46"/>
      <c r="EP340" s="46"/>
      <c r="EQ340" s="46"/>
      <c r="ER340" s="46"/>
      <c r="ES340" s="46"/>
      <c r="ET340" s="46"/>
      <c r="EU340" s="46"/>
      <c r="EV340" s="46"/>
      <c r="EW340" s="49"/>
      <c r="EX340" s="46"/>
      <c r="EY340" s="46"/>
      <c r="EZ340" s="46"/>
      <c r="FA340" s="49"/>
      <c r="FB340" s="46"/>
      <c r="FC340" s="46"/>
      <c r="FD340" s="46"/>
      <c r="FE340" s="49"/>
      <c r="FF340" s="46"/>
      <c r="FG340" s="46"/>
      <c r="FH340" s="46"/>
      <c r="FI340" s="46"/>
      <c r="FJ340" s="46"/>
    </row>
    <row r="341" spans="1:166" ht="15" customHeight="1">
      <c r="A341" s="46">
        <v>337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  <c r="EO341" s="46"/>
      <c r="EP341" s="46"/>
      <c r="EQ341" s="46"/>
      <c r="ER341" s="46"/>
      <c r="ES341" s="46"/>
      <c r="ET341" s="46"/>
      <c r="EU341" s="46"/>
      <c r="EV341" s="46"/>
      <c r="EW341" s="49"/>
      <c r="EX341" s="46"/>
      <c r="EY341" s="46"/>
      <c r="EZ341" s="46"/>
      <c r="FA341" s="49"/>
      <c r="FB341" s="46"/>
      <c r="FC341" s="46"/>
      <c r="FD341" s="46"/>
      <c r="FE341" s="49"/>
      <c r="FF341" s="46"/>
      <c r="FG341" s="46"/>
      <c r="FH341" s="46"/>
      <c r="FI341" s="46"/>
      <c r="FJ341" s="46"/>
    </row>
    <row r="342" spans="1:166" ht="15" customHeight="1">
      <c r="A342" s="46">
        <v>338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  <c r="EO342" s="46"/>
      <c r="EP342" s="46"/>
      <c r="EQ342" s="46"/>
      <c r="ER342" s="46"/>
      <c r="ES342" s="46"/>
      <c r="ET342" s="46"/>
      <c r="EU342" s="46"/>
      <c r="EV342" s="46"/>
      <c r="EW342" s="49"/>
      <c r="EX342" s="46"/>
      <c r="EY342" s="46"/>
      <c r="EZ342" s="46"/>
      <c r="FA342" s="49"/>
      <c r="FB342" s="46"/>
      <c r="FC342" s="46"/>
      <c r="FD342" s="46"/>
      <c r="FE342" s="49"/>
      <c r="FF342" s="46"/>
      <c r="FG342" s="46"/>
      <c r="FH342" s="46"/>
      <c r="FI342" s="46"/>
      <c r="FJ342" s="46"/>
    </row>
    <row r="343" spans="1:166" ht="15" customHeight="1">
      <c r="A343" s="46">
        <v>339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/>
      <c r="EO343" s="46"/>
      <c r="EP343" s="46"/>
      <c r="EQ343" s="46"/>
      <c r="ER343" s="46"/>
      <c r="ES343" s="46"/>
      <c r="ET343" s="46"/>
      <c r="EU343" s="46"/>
      <c r="EV343" s="46"/>
      <c r="EW343" s="49"/>
      <c r="EX343" s="46"/>
      <c r="EY343" s="46"/>
      <c r="EZ343" s="46"/>
      <c r="FA343" s="49"/>
      <c r="FB343" s="46"/>
      <c r="FC343" s="46"/>
      <c r="FD343" s="46"/>
      <c r="FE343" s="49"/>
      <c r="FF343" s="46"/>
      <c r="FG343" s="46"/>
      <c r="FH343" s="46"/>
      <c r="FI343" s="46"/>
      <c r="FJ343" s="46"/>
    </row>
    <row r="344" spans="1:166" ht="15" customHeight="1">
      <c r="A344" s="46">
        <v>340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9"/>
      <c r="EX344" s="46"/>
      <c r="EY344" s="46"/>
      <c r="EZ344" s="46"/>
      <c r="FA344" s="49"/>
      <c r="FB344" s="46"/>
      <c r="FC344" s="46"/>
      <c r="FD344" s="46"/>
      <c r="FE344" s="49"/>
      <c r="FF344" s="46"/>
      <c r="FG344" s="46"/>
      <c r="FH344" s="46"/>
      <c r="FI344" s="46"/>
      <c r="FJ344" s="46"/>
    </row>
    <row r="345" spans="1:166" ht="15" customHeight="1">
      <c r="A345" s="46">
        <v>341</v>
      </c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9"/>
      <c r="EX345" s="46"/>
      <c r="EY345" s="46"/>
      <c r="EZ345" s="46"/>
      <c r="FA345" s="49"/>
      <c r="FB345" s="46"/>
      <c r="FC345" s="46"/>
      <c r="FD345" s="46"/>
      <c r="FE345" s="49"/>
      <c r="FF345" s="46"/>
      <c r="FG345" s="46"/>
      <c r="FH345" s="46"/>
      <c r="FI345" s="46"/>
      <c r="FJ345" s="46"/>
    </row>
    <row r="346" spans="1:166" ht="15" customHeight="1">
      <c r="A346" s="46">
        <v>342</v>
      </c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  <c r="EO346" s="46"/>
      <c r="EP346" s="46"/>
      <c r="EQ346" s="46"/>
      <c r="ER346" s="46"/>
      <c r="ES346" s="46"/>
      <c r="ET346" s="46"/>
      <c r="EU346" s="46"/>
      <c r="EV346" s="46"/>
      <c r="EW346" s="49"/>
      <c r="EX346" s="46"/>
      <c r="EY346" s="46"/>
      <c r="EZ346" s="46"/>
      <c r="FA346" s="49"/>
      <c r="FB346" s="46"/>
      <c r="FC346" s="46"/>
      <c r="FD346" s="46"/>
      <c r="FE346" s="49"/>
      <c r="FF346" s="46"/>
      <c r="FG346" s="46"/>
      <c r="FH346" s="46"/>
      <c r="FI346" s="46"/>
      <c r="FJ346" s="46"/>
    </row>
    <row r="347" spans="1:166" ht="15" customHeight="1">
      <c r="A347" s="46">
        <v>343</v>
      </c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9"/>
      <c r="EX347" s="46"/>
      <c r="EY347" s="46"/>
      <c r="EZ347" s="46"/>
      <c r="FA347" s="49"/>
      <c r="FB347" s="46"/>
      <c r="FC347" s="46"/>
      <c r="FD347" s="46"/>
      <c r="FE347" s="49"/>
      <c r="FF347" s="46"/>
      <c r="FG347" s="46"/>
      <c r="FH347" s="46"/>
      <c r="FI347" s="46"/>
      <c r="FJ347" s="46"/>
    </row>
    <row r="348" spans="1:166" ht="15" customHeight="1">
      <c r="A348" s="46">
        <v>344</v>
      </c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9"/>
      <c r="EX348" s="46"/>
      <c r="EY348" s="46"/>
      <c r="EZ348" s="46"/>
      <c r="FA348" s="49"/>
      <c r="FB348" s="46"/>
      <c r="FC348" s="46"/>
      <c r="FD348" s="46"/>
      <c r="FE348" s="49"/>
      <c r="FF348" s="46"/>
      <c r="FG348" s="46"/>
      <c r="FH348" s="46"/>
      <c r="FI348" s="46"/>
      <c r="FJ348" s="46"/>
    </row>
    <row r="349" spans="1:166" ht="15" customHeight="1">
      <c r="A349" s="46">
        <v>345</v>
      </c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/>
      <c r="ES349" s="46"/>
      <c r="ET349" s="46"/>
      <c r="EU349" s="46"/>
      <c r="EV349" s="46"/>
      <c r="EW349" s="49"/>
      <c r="EX349" s="46"/>
      <c r="EY349" s="46"/>
      <c r="EZ349" s="46"/>
      <c r="FA349" s="49"/>
      <c r="FB349" s="46"/>
      <c r="FC349" s="46"/>
      <c r="FD349" s="46"/>
      <c r="FE349" s="49"/>
      <c r="FF349" s="46"/>
      <c r="FG349" s="46"/>
      <c r="FH349" s="46"/>
      <c r="FI349" s="46"/>
      <c r="FJ349" s="46"/>
    </row>
    <row r="350" spans="1:166" ht="15" customHeight="1">
      <c r="A350" s="46">
        <v>346</v>
      </c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9"/>
      <c r="EX350" s="46"/>
      <c r="EY350" s="46"/>
      <c r="EZ350" s="46"/>
      <c r="FA350" s="49"/>
      <c r="FB350" s="46"/>
      <c r="FC350" s="46"/>
      <c r="FD350" s="46"/>
      <c r="FE350" s="49"/>
      <c r="FF350" s="46"/>
      <c r="FG350" s="46"/>
      <c r="FH350" s="46"/>
      <c r="FI350" s="46"/>
      <c r="FJ350" s="46"/>
    </row>
    <row r="351" spans="1:166" ht="15" customHeight="1">
      <c r="A351" s="46">
        <v>347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/>
      <c r="EV351" s="46"/>
      <c r="EW351" s="49"/>
      <c r="EX351" s="46"/>
      <c r="EY351" s="46"/>
      <c r="EZ351" s="46"/>
      <c r="FA351" s="49"/>
      <c r="FB351" s="46"/>
      <c r="FC351" s="46"/>
      <c r="FD351" s="46"/>
      <c r="FE351" s="49"/>
      <c r="FF351" s="46"/>
      <c r="FG351" s="46"/>
      <c r="FH351" s="46"/>
      <c r="FI351" s="46"/>
      <c r="FJ351" s="46"/>
    </row>
    <row r="352" spans="1:166" ht="15" customHeight="1">
      <c r="A352" s="46">
        <v>348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9"/>
      <c r="EX352" s="46"/>
      <c r="EY352" s="46"/>
      <c r="EZ352" s="46"/>
      <c r="FA352" s="49"/>
      <c r="FB352" s="46"/>
      <c r="FC352" s="46"/>
      <c r="FD352" s="46"/>
      <c r="FE352" s="49"/>
      <c r="FF352" s="46"/>
      <c r="FG352" s="46"/>
      <c r="FH352" s="46"/>
      <c r="FI352" s="46"/>
      <c r="FJ352" s="46"/>
    </row>
    <row r="353" spans="1:166" ht="15" customHeight="1">
      <c r="A353" s="46">
        <v>349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/>
      <c r="EO353" s="46"/>
      <c r="EP353" s="46"/>
      <c r="EQ353" s="46"/>
      <c r="ER353" s="46"/>
      <c r="ES353" s="46"/>
      <c r="ET353" s="46"/>
      <c r="EU353" s="46"/>
      <c r="EV353" s="46"/>
      <c r="EW353" s="49"/>
      <c r="EX353" s="46"/>
      <c r="EY353" s="46"/>
      <c r="EZ353" s="46"/>
      <c r="FA353" s="49"/>
      <c r="FB353" s="46"/>
      <c r="FC353" s="46"/>
      <c r="FD353" s="46"/>
      <c r="FE353" s="49"/>
      <c r="FF353" s="46"/>
      <c r="FG353" s="46"/>
      <c r="FH353" s="46"/>
      <c r="FI353" s="46"/>
      <c r="FJ353" s="46"/>
    </row>
    <row r="354" spans="1:166" ht="15" customHeight="1">
      <c r="A354" s="46">
        <v>350</v>
      </c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  <c r="CQ354" s="46"/>
      <c r="CR354" s="46"/>
      <c r="CS354" s="46"/>
      <c r="CT354" s="46"/>
      <c r="CU354" s="46"/>
      <c r="CV354" s="46"/>
      <c r="CW354" s="46"/>
      <c r="CX354" s="46"/>
      <c r="CY354" s="46"/>
      <c r="CZ354" s="46"/>
      <c r="DA354" s="46"/>
      <c r="DB354" s="46"/>
      <c r="DC354" s="46"/>
      <c r="DD354" s="46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9"/>
      <c r="EX354" s="46"/>
      <c r="EY354" s="46"/>
      <c r="EZ354" s="46"/>
      <c r="FA354" s="49"/>
      <c r="FB354" s="46"/>
      <c r="FC354" s="46"/>
      <c r="FD354" s="46"/>
      <c r="FE354" s="49"/>
      <c r="FF354" s="46"/>
      <c r="FG354" s="46"/>
      <c r="FH354" s="46"/>
      <c r="FI354" s="46"/>
      <c r="FJ354" s="46"/>
    </row>
    <row r="355" spans="1:166" ht="15" customHeight="1">
      <c r="A355" s="46">
        <v>351</v>
      </c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  <c r="CQ355" s="46"/>
      <c r="CR355" s="46"/>
      <c r="CS355" s="46"/>
      <c r="CT355" s="46"/>
      <c r="CU355" s="46"/>
      <c r="CV355" s="46"/>
      <c r="CW355" s="46"/>
      <c r="CX355" s="46"/>
      <c r="CY355" s="46"/>
      <c r="CZ355" s="46"/>
      <c r="DA355" s="46"/>
      <c r="DB355" s="46"/>
      <c r="DC355" s="46"/>
      <c r="DD355" s="46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  <c r="EO355" s="46"/>
      <c r="EP355" s="46"/>
      <c r="EQ355" s="46"/>
      <c r="ER355" s="46"/>
      <c r="ES355" s="46"/>
      <c r="ET355" s="46"/>
      <c r="EU355" s="46"/>
      <c r="EV355" s="46"/>
      <c r="EW355" s="49"/>
      <c r="EX355" s="46"/>
      <c r="EY355" s="46"/>
      <c r="EZ355" s="46"/>
      <c r="FA355" s="49"/>
      <c r="FB355" s="46"/>
      <c r="FC355" s="46"/>
      <c r="FD355" s="46"/>
      <c r="FE355" s="49"/>
      <c r="FF355" s="46"/>
      <c r="FG355" s="46"/>
      <c r="FH355" s="46"/>
      <c r="FI355" s="46"/>
      <c r="FJ355" s="46"/>
    </row>
    <row r="356" spans="1:166" ht="15" customHeight="1">
      <c r="A356" s="46">
        <v>352</v>
      </c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  <c r="CQ356" s="46"/>
      <c r="CR356" s="46"/>
      <c r="CS356" s="46"/>
      <c r="CT356" s="46"/>
      <c r="CU356" s="46"/>
      <c r="CV356" s="46"/>
      <c r="CW356" s="46"/>
      <c r="CX356" s="46"/>
      <c r="CY356" s="46"/>
      <c r="CZ356" s="46"/>
      <c r="DA356" s="46"/>
      <c r="DB356" s="46"/>
      <c r="DC356" s="46"/>
      <c r="DD356" s="46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/>
      <c r="EO356" s="46"/>
      <c r="EP356" s="46"/>
      <c r="EQ356" s="46"/>
      <c r="ER356" s="46"/>
      <c r="ES356" s="46"/>
      <c r="ET356" s="46"/>
      <c r="EU356" s="46"/>
      <c r="EV356" s="46"/>
      <c r="EW356" s="49"/>
      <c r="EX356" s="46"/>
      <c r="EY356" s="46"/>
      <c r="EZ356" s="46"/>
      <c r="FA356" s="49"/>
      <c r="FB356" s="46"/>
      <c r="FC356" s="46"/>
      <c r="FD356" s="46"/>
      <c r="FE356" s="49"/>
      <c r="FF356" s="46"/>
      <c r="FG356" s="46"/>
      <c r="FH356" s="46"/>
      <c r="FI356" s="46"/>
      <c r="FJ356" s="46"/>
    </row>
    <row r="357" spans="1:166" ht="15" customHeight="1">
      <c r="A357" s="46">
        <v>353</v>
      </c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  <c r="CQ357" s="46"/>
      <c r="CR357" s="46"/>
      <c r="CS357" s="46"/>
      <c r="CT357" s="46"/>
      <c r="CU357" s="46"/>
      <c r="CV357" s="46"/>
      <c r="CW357" s="46"/>
      <c r="CX357" s="46"/>
      <c r="CY357" s="46"/>
      <c r="CZ357" s="46"/>
      <c r="DA357" s="46"/>
      <c r="DB357" s="46"/>
      <c r="DC357" s="46"/>
      <c r="DD357" s="46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/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9"/>
      <c r="EX357" s="46"/>
      <c r="EY357" s="46"/>
      <c r="EZ357" s="46"/>
      <c r="FA357" s="49"/>
      <c r="FB357" s="46"/>
      <c r="FC357" s="46"/>
      <c r="FD357" s="46"/>
      <c r="FE357" s="49"/>
      <c r="FF357" s="46"/>
      <c r="FG357" s="46"/>
      <c r="FH357" s="46"/>
      <c r="FI357" s="46"/>
      <c r="FJ357" s="46"/>
    </row>
    <row r="358" spans="1:166" ht="15" customHeight="1">
      <c r="A358" s="46">
        <v>354</v>
      </c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  <c r="CQ358" s="46"/>
      <c r="CR358" s="46"/>
      <c r="CS358" s="46"/>
      <c r="CT358" s="46"/>
      <c r="CU358" s="46"/>
      <c r="CV358" s="46"/>
      <c r="CW358" s="46"/>
      <c r="CX358" s="46"/>
      <c r="CY358" s="46"/>
      <c r="CZ358" s="46"/>
      <c r="DA358" s="46"/>
      <c r="DB358" s="46"/>
      <c r="DC358" s="46"/>
      <c r="DD358" s="46"/>
      <c r="DE358" s="46"/>
      <c r="DF358" s="46"/>
      <c r="DG358" s="46"/>
      <c r="DH358" s="46"/>
      <c r="DI358" s="46"/>
      <c r="DJ358" s="46"/>
      <c r="DK358" s="46"/>
      <c r="DL358" s="46"/>
      <c r="DM358" s="46"/>
      <c r="DN358" s="46"/>
      <c r="DO358" s="46"/>
      <c r="DP358" s="46"/>
      <c r="DQ358" s="46"/>
      <c r="DR358" s="46"/>
      <c r="DS358" s="46"/>
      <c r="DT358" s="46"/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/>
      <c r="EK358" s="46"/>
      <c r="EL358" s="46"/>
      <c r="EM358" s="46"/>
      <c r="EN358" s="46"/>
      <c r="EO358" s="46"/>
      <c r="EP358" s="46"/>
      <c r="EQ358" s="46"/>
      <c r="ER358" s="46"/>
      <c r="ES358" s="46"/>
      <c r="ET358" s="46"/>
      <c r="EU358" s="46"/>
      <c r="EV358" s="46"/>
      <c r="EW358" s="49"/>
      <c r="EX358" s="46"/>
      <c r="EY358" s="46"/>
      <c r="EZ358" s="46"/>
      <c r="FA358" s="49"/>
      <c r="FB358" s="46"/>
      <c r="FC358" s="46"/>
      <c r="FD358" s="46"/>
      <c r="FE358" s="49"/>
      <c r="FF358" s="46"/>
      <c r="FG358" s="46"/>
      <c r="FH358" s="46"/>
      <c r="FI358" s="46"/>
      <c r="FJ358" s="46"/>
    </row>
    <row r="359" spans="1:166" ht="15" customHeight="1">
      <c r="A359" s="46">
        <v>355</v>
      </c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  <c r="CQ359" s="46"/>
      <c r="CR359" s="46"/>
      <c r="CS359" s="46"/>
      <c r="CT359" s="46"/>
      <c r="CU359" s="46"/>
      <c r="CV359" s="46"/>
      <c r="CW359" s="46"/>
      <c r="CX359" s="46"/>
      <c r="CY359" s="46"/>
      <c r="CZ359" s="46"/>
      <c r="DA359" s="46"/>
      <c r="DB359" s="46"/>
      <c r="DC359" s="46"/>
      <c r="DD359" s="46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/>
      <c r="EW359" s="49"/>
      <c r="EX359" s="46"/>
      <c r="EY359" s="46"/>
      <c r="EZ359" s="46"/>
      <c r="FA359" s="49"/>
      <c r="FB359" s="46"/>
      <c r="FC359" s="46"/>
      <c r="FD359" s="46"/>
      <c r="FE359" s="49"/>
      <c r="FF359" s="46"/>
      <c r="FG359" s="46"/>
      <c r="FH359" s="46"/>
      <c r="FI359" s="46"/>
      <c r="FJ359" s="46"/>
    </row>
    <row r="360" spans="1:166" ht="15" customHeight="1">
      <c r="A360" s="46">
        <v>356</v>
      </c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  <c r="CQ360" s="46"/>
      <c r="CR360" s="46"/>
      <c r="CS360" s="46"/>
      <c r="CT360" s="46"/>
      <c r="CU360" s="46"/>
      <c r="CV360" s="46"/>
      <c r="CW360" s="46"/>
      <c r="CX360" s="46"/>
      <c r="CY360" s="46"/>
      <c r="CZ360" s="46"/>
      <c r="DA360" s="46"/>
      <c r="DB360" s="46"/>
      <c r="DC360" s="46"/>
      <c r="DD360" s="46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/>
      <c r="ES360" s="46"/>
      <c r="ET360" s="46"/>
      <c r="EU360" s="46"/>
      <c r="EV360" s="46"/>
      <c r="EW360" s="49"/>
      <c r="EX360" s="46"/>
      <c r="EY360" s="46"/>
      <c r="EZ360" s="46"/>
      <c r="FA360" s="49"/>
      <c r="FB360" s="46"/>
      <c r="FC360" s="46"/>
      <c r="FD360" s="46"/>
      <c r="FE360" s="49"/>
      <c r="FF360" s="46"/>
      <c r="FG360" s="46"/>
      <c r="FH360" s="46"/>
      <c r="FI360" s="46"/>
      <c r="FJ360" s="46"/>
    </row>
    <row r="361" spans="1:166" ht="15" customHeight="1">
      <c r="A361" s="46">
        <v>357</v>
      </c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  <c r="CU361" s="46"/>
      <c r="CV361" s="46"/>
      <c r="CW361" s="46"/>
      <c r="CX361" s="46"/>
      <c r="CY361" s="46"/>
      <c r="CZ361" s="46"/>
      <c r="DA361" s="46"/>
      <c r="DB361" s="46"/>
      <c r="DC361" s="46"/>
      <c r="DD361" s="46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  <c r="EO361" s="46"/>
      <c r="EP361" s="46"/>
      <c r="EQ361" s="46"/>
      <c r="ER361" s="46"/>
      <c r="ES361" s="46"/>
      <c r="ET361" s="46"/>
      <c r="EU361" s="46"/>
      <c r="EV361" s="46"/>
      <c r="EW361" s="49"/>
      <c r="EX361" s="46"/>
      <c r="EY361" s="46"/>
      <c r="EZ361" s="46"/>
      <c r="FA361" s="49"/>
      <c r="FB361" s="46"/>
      <c r="FC361" s="46"/>
      <c r="FD361" s="46"/>
      <c r="FE361" s="49"/>
      <c r="FF361" s="46"/>
      <c r="FG361" s="46"/>
      <c r="FH361" s="46"/>
      <c r="FI361" s="46"/>
      <c r="FJ361" s="46"/>
    </row>
    <row r="362" spans="1:166" ht="15" customHeight="1">
      <c r="A362" s="46">
        <v>358</v>
      </c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  <c r="EP362" s="46"/>
      <c r="EQ362" s="46"/>
      <c r="ER362" s="46"/>
      <c r="ES362" s="46"/>
      <c r="ET362" s="46"/>
      <c r="EU362" s="46"/>
      <c r="EV362" s="46"/>
      <c r="EW362" s="49"/>
      <c r="EX362" s="46"/>
      <c r="EY362" s="46"/>
      <c r="EZ362" s="46"/>
      <c r="FA362" s="49"/>
      <c r="FB362" s="46"/>
      <c r="FC362" s="46"/>
      <c r="FD362" s="46"/>
      <c r="FE362" s="49"/>
      <c r="FF362" s="46"/>
      <c r="FG362" s="46"/>
      <c r="FH362" s="46"/>
      <c r="FI362" s="46"/>
      <c r="FJ362" s="46"/>
    </row>
    <row r="363" spans="1:166" ht="15" customHeight="1">
      <c r="A363" s="46">
        <v>359</v>
      </c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9"/>
      <c r="EX363" s="46"/>
      <c r="EY363" s="46"/>
      <c r="EZ363" s="46"/>
      <c r="FA363" s="49"/>
      <c r="FB363" s="46"/>
      <c r="FC363" s="46"/>
      <c r="FD363" s="46"/>
      <c r="FE363" s="49"/>
      <c r="FF363" s="46"/>
      <c r="FG363" s="46"/>
      <c r="FH363" s="46"/>
      <c r="FI363" s="46"/>
      <c r="FJ363" s="46"/>
    </row>
    <row r="364" spans="1:166" ht="15" customHeight="1">
      <c r="A364" s="46">
        <v>360</v>
      </c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  <c r="EP364" s="46"/>
      <c r="EQ364" s="46"/>
      <c r="ER364" s="46"/>
      <c r="ES364" s="46"/>
      <c r="ET364" s="46"/>
      <c r="EU364" s="46"/>
      <c r="EV364" s="46"/>
      <c r="EW364" s="49"/>
      <c r="EX364" s="46"/>
      <c r="EY364" s="46"/>
      <c r="EZ364" s="46"/>
      <c r="FA364" s="49"/>
      <c r="FB364" s="46"/>
      <c r="FC364" s="46"/>
      <c r="FD364" s="46"/>
      <c r="FE364" s="49"/>
      <c r="FF364" s="46"/>
      <c r="FG364" s="46"/>
      <c r="FH364" s="46"/>
      <c r="FI364" s="46"/>
      <c r="FJ364" s="46"/>
    </row>
    <row r="365" spans="1:166" ht="15" customHeight="1">
      <c r="A365" s="46">
        <v>361</v>
      </c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9"/>
      <c r="EX365" s="46"/>
      <c r="EY365" s="46"/>
      <c r="EZ365" s="46"/>
      <c r="FA365" s="49"/>
      <c r="FB365" s="46"/>
      <c r="FC365" s="46"/>
      <c r="FD365" s="46"/>
      <c r="FE365" s="49"/>
      <c r="FF365" s="46"/>
      <c r="FG365" s="46"/>
      <c r="FH365" s="46"/>
      <c r="FI365" s="46"/>
      <c r="FJ365" s="46"/>
    </row>
    <row r="366" spans="1:166" ht="15" customHeight="1">
      <c r="A366" s="46">
        <v>362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9"/>
      <c r="EX366" s="46"/>
      <c r="EY366" s="46"/>
      <c r="EZ366" s="46"/>
      <c r="FA366" s="49"/>
      <c r="FB366" s="46"/>
      <c r="FC366" s="46"/>
      <c r="FD366" s="46"/>
      <c r="FE366" s="49"/>
      <c r="FF366" s="46"/>
      <c r="FG366" s="46"/>
      <c r="FH366" s="46"/>
      <c r="FI366" s="46"/>
      <c r="FJ366" s="46"/>
    </row>
    <row r="367" spans="1:166" ht="15" customHeight="1">
      <c r="A367" s="46">
        <v>363</v>
      </c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9"/>
      <c r="EX367" s="46"/>
      <c r="EY367" s="46"/>
      <c r="EZ367" s="46"/>
      <c r="FA367" s="49"/>
      <c r="FB367" s="46"/>
      <c r="FC367" s="46"/>
      <c r="FD367" s="46"/>
      <c r="FE367" s="49"/>
      <c r="FF367" s="46"/>
      <c r="FG367" s="46"/>
      <c r="FH367" s="46"/>
      <c r="FI367" s="46"/>
      <c r="FJ367" s="46"/>
    </row>
    <row r="368" spans="1:166" ht="15" customHeight="1">
      <c r="A368" s="46">
        <v>364</v>
      </c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9"/>
      <c r="EX368" s="46"/>
      <c r="EY368" s="46"/>
      <c r="EZ368" s="46"/>
      <c r="FA368" s="49"/>
      <c r="FB368" s="46"/>
      <c r="FC368" s="46"/>
      <c r="FD368" s="46"/>
      <c r="FE368" s="49"/>
      <c r="FF368" s="46"/>
      <c r="FG368" s="46"/>
      <c r="FH368" s="46"/>
      <c r="FI368" s="46"/>
      <c r="FJ368" s="46"/>
    </row>
    <row r="369" spans="1:166" ht="15" customHeight="1">
      <c r="A369" s="46">
        <v>365</v>
      </c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9"/>
      <c r="EX369" s="46"/>
      <c r="EY369" s="46"/>
      <c r="EZ369" s="46"/>
      <c r="FA369" s="49"/>
      <c r="FB369" s="46"/>
      <c r="FC369" s="46"/>
      <c r="FD369" s="46"/>
      <c r="FE369" s="49"/>
      <c r="FF369" s="46"/>
      <c r="FG369" s="46"/>
      <c r="FH369" s="46"/>
      <c r="FI369" s="46"/>
      <c r="FJ369" s="46"/>
    </row>
    <row r="370" spans="1:166" ht="15" customHeight="1">
      <c r="A370" s="46">
        <v>366</v>
      </c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9"/>
      <c r="EX370" s="46"/>
      <c r="EY370" s="46"/>
      <c r="EZ370" s="46"/>
      <c r="FA370" s="49"/>
      <c r="FB370" s="46"/>
      <c r="FC370" s="46"/>
      <c r="FD370" s="46"/>
      <c r="FE370" s="49"/>
      <c r="FF370" s="46"/>
      <c r="FG370" s="46"/>
      <c r="FH370" s="46"/>
      <c r="FI370" s="46"/>
      <c r="FJ370" s="46"/>
    </row>
    <row r="371" spans="1:166" ht="15" customHeight="1">
      <c r="A371" s="46">
        <v>367</v>
      </c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9"/>
      <c r="EX371" s="46"/>
      <c r="EY371" s="46"/>
      <c r="EZ371" s="46"/>
      <c r="FA371" s="49"/>
      <c r="FB371" s="46"/>
      <c r="FC371" s="46"/>
      <c r="FD371" s="46"/>
      <c r="FE371" s="49"/>
      <c r="FF371" s="46"/>
      <c r="FG371" s="46"/>
      <c r="FH371" s="46"/>
      <c r="FI371" s="46"/>
      <c r="FJ371" s="46"/>
    </row>
    <row r="372" spans="1:166" ht="15" customHeight="1">
      <c r="A372" s="46">
        <v>368</v>
      </c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9"/>
      <c r="EX372" s="46"/>
      <c r="EY372" s="46"/>
      <c r="EZ372" s="46"/>
      <c r="FA372" s="49"/>
      <c r="FB372" s="46"/>
      <c r="FC372" s="46"/>
      <c r="FD372" s="46"/>
      <c r="FE372" s="49"/>
      <c r="FF372" s="46"/>
      <c r="FG372" s="46"/>
      <c r="FH372" s="46"/>
      <c r="FI372" s="46"/>
      <c r="FJ372" s="46"/>
    </row>
    <row r="373" spans="1:166" ht="15" customHeight="1">
      <c r="A373" s="46">
        <v>369</v>
      </c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9"/>
      <c r="EX373" s="46"/>
      <c r="EY373" s="46"/>
      <c r="EZ373" s="46"/>
      <c r="FA373" s="49"/>
      <c r="FB373" s="46"/>
      <c r="FC373" s="46"/>
      <c r="FD373" s="46"/>
      <c r="FE373" s="49"/>
      <c r="FF373" s="46"/>
      <c r="FG373" s="46"/>
      <c r="FH373" s="46"/>
      <c r="FI373" s="46"/>
      <c r="FJ373" s="46"/>
    </row>
    <row r="374" spans="1:166" ht="15" customHeight="1">
      <c r="A374" s="46">
        <v>370</v>
      </c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9"/>
      <c r="EX374" s="46"/>
      <c r="EY374" s="46"/>
      <c r="EZ374" s="46"/>
      <c r="FA374" s="49"/>
      <c r="FB374" s="46"/>
      <c r="FC374" s="46"/>
      <c r="FD374" s="46"/>
      <c r="FE374" s="49"/>
      <c r="FF374" s="46"/>
      <c r="FG374" s="46"/>
      <c r="FH374" s="46"/>
      <c r="FI374" s="46"/>
      <c r="FJ374" s="46"/>
    </row>
    <row r="375" spans="1:166" ht="15" customHeight="1">
      <c r="A375" s="46">
        <v>371</v>
      </c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9"/>
      <c r="EX375" s="46"/>
      <c r="EY375" s="46"/>
      <c r="EZ375" s="46"/>
      <c r="FA375" s="49"/>
      <c r="FB375" s="46"/>
      <c r="FC375" s="46"/>
      <c r="FD375" s="46"/>
      <c r="FE375" s="49"/>
      <c r="FF375" s="46"/>
      <c r="FG375" s="46"/>
      <c r="FH375" s="46"/>
      <c r="FI375" s="46"/>
      <c r="FJ375" s="46"/>
    </row>
    <row r="376" spans="1:166" ht="15" customHeight="1">
      <c r="A376" s="46">
        <v>372</v>
      </c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/>
      <c r="EW376" s="49"/>
      <c r="EX376" s="46"/>
      <c r="EY376" s="46"/>
      <c r="EZ376" s="46"/>
      <c r="FA376" s="49"/>
      <c r="FB376" s="46"/>
      <c r="FC376" s="46"/>
      <c r="FD376" s="46"/>
      <c r="FE376" s="49"/>
      <c r="FF376" s="46"/>
      <c r="FG376" s="46"/>
      <c r="FH376" s="46"/>
      <c r="FI376" s="46"/>
      <c r="FJ376" s="46"/>
    </row>
    <row r="377" spans="1:166" ht="15" customHeight="1">
      <c r="A377" s="46">
        <v>373</v>
      </c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/>
      <c r="EJ377" s="46"/>
      <c r="EK377" s="46"/>
      <c r="EL377" s="46"/>
      <c r="EM377" s="46"/>
      <c r="EN377" s="46"/>
      <c r="EO377" s="46"/>
      <c r="EP377" s="46"/>
      <c r="EQ377" s="46"/>
      <c r="ER377" s="46"/>
      <c r="ES377" s="46"/>
      <c r="ET377" s="46"/>
      <c r="EU377" s="46"/>
      <c r="EV377" s="46"/>
      <c r="EW377" s="49"/>
      <c r="EX377" s="46"/>
      <c r="EY377" s="46"/>
      <c r="EZ377" s="46"/>
      <c r="FA377" s="49"/>
      <c r="FB377" s="46"/>
      <c r="FC377" s="46"/>
      <c r="FD377" s="46"/>
      <c r="FE377" s="49"/>
      <c r="FF377" s="46"/>
      <c r="FG377" s="46"/>
      <c r="FH377" s="46"/>
      <c r="FI377" s="46"/>
      <c r="FJ377" s="46"/>
    </row>
    <row r="378" spans="1:166" ht="15" customHeight="1">
      <c r="A378" s="46">
        <v>374</v>
      </c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9"/>
      <c r="EX378" s="46"/>
      <c r="EY378" s="46"/>
      <c r="EZ378" s="46"/>
      <c r="FA378" s="49"/>
      <c r="FB378" s="46"/>
      <c r="FC378" s="46"/>
      <c r="FD378" s="46"/>
      <c r="FE378" s="49"/>
      <c r="FF378" s="46"/>
      <c r="FG378" s="46"/>
      <c r="FH378" s="46"/>
      <c r="FI378" s="46"/>
      <c r="FJ378" s="46"/>
    </row>
    <row r="379" spans="1:166" ht="15" customHeight="1">
      <c r="A379" s="46">
        <v>375</v>
      </c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9"/>
      <c r="EX379" s="46"/>
      <c r="EY379" s="46"/>
      <c r="EZ379" s="46"/>
      <c r="FA379" s="49"/>
      <c r="FB379" s="46"/>
      <c r="FC379" s="46"/>
      <c r="FD379" s="46"/>
      <c r="FE379" s="49"/>
      <c r="FF379" s="46"/>
      <c r="FG379" s="46"/>
      <c r="FH379" s="46"/>
      <c r="FI379" s="46"/>
      <c r="FJ379" s="46"/>
    </row>
    <row r="380" spans="1:166" ht="15" customHeight="1">
      <c r="A380" s="46">
        <v>376</v>
      </c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9"/>
      <c r="EX380" s="46"/>
      <c r="EY380" s="46"/>
      <c r="EZ380" s="46"/>
      <c r="FA380" s="49"/>
      <c r="FB380" s="46"/>
      <c r="FC380" s="46"/>
      <c r="FD380" s="46"/>
      <c r="FE380" s="49"/>
      <c r="FF380" s="46"/>
      <c r="FG380" s="46"/>
      <c r="FH380" s="46"/>
      <c r="FI380" s="46"/>
      <c r="FJ380" s="46"/>
    </row>
    <row r="381" spans="1:166" ht="15" customHeight="1">
      <c r="A381" s="46">
        <v>377</v>
      </c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9"/>
      <c r="EX381" s="46"/>
      <c r="EY381" s="46"/>
      <c r="EZ381" s="46"/>
      <c r="FA381" s="49"/>
      <c r="FB381" s="46"/>
      <c r="FC381" s="46"/>
      <c r="FD381" s="46"/>
      <c r="FE381" s="49"/>
      <c r="FF381" s="46"/>
      <c r="FG381" s="46"/>
      <c r="FH381" s="46"/>
      <c r="FI381" s="46"/>
      <c r="FJ381" s="46"/>
    </row>
    <row r="382" spans="1:166" ht="15" customHeight="1">
      <c r="A382" s="46">
        <v>378</v>
      </c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9"/>
      <c r="EX382" s="46"/>
      <c r="EY382" s="46"/>
      <c r="EZ382" s="46"/>
      <c r="FA382" s="49"/>
      <c r="FB382" s="46"/>
      <c r="FC382" s="46"/>
      <c r="FD382" s="46"/>
      <c r="FE382" s="49"/>
      <c r="FF382" s="46"/>
      <c r="FG382" s="46"/>
      <c r="FH382" s="46"/>
      <c r="FI382" s="46"/>
      <c r="FJ382" s="46"/>
    </row>
    <row r="383" spans="1:166" ht="15" customHeight="1">
      <c r="A383" s="46">
        <v>379</v>
      </c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/>
      <c r="EV383" s="46"/>
      <c r="EW383" s="49"/>
      <c r="EX383" s="46"/>
      <c r="EY383" s="46"/>
      <c r="EZ383" s="46"/>
      <c r="FA383" s="49"/>
      <c r="FB383" s="46"/>
      <c r="FC383" s="46"/>
      <c r="FD383" s="46"/>
      <c r="FE383" s="49"/>
      <c r="FF383" s="46"/>
      <c r="FG383" s="46"/>
      <c r="FH383" s="46"/>
      <c r="FI383" s="46"/>
      <c r="FJ383" s="46"/>
    </row>
    <row r="384" spans="1:166" ht="15" customHeight="1">
      <c r="A384" s="46">
        <v>380</v>
      </c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9"/>
      <c r="EX384" s="46"/>
      <c r="EY384" s="46"/>
      <c r="EZ384" s="46"/>
      <c r="FA384" s="49"/>
      <c r="FB384" s="46"/>
      <c r="FC384" s="46"/>
      <c r="FD384" s="46"/>
      <c r="FE384" s="49"/>
      <c r="FF384" s="46"/>
      <c r="FG384" s="46"/>
      <c r="FH384" s="46"/>
      <c r="FI384" s="46"/>
      <c r="FJ384" s="46"/>
    </row>
    <row r="385" spans="1:166" ht="15" customHeight="1">
      <c r="A385" s="46">
        <v>381</v>
      </c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  <c r="EP385" s="46"/>
      <c r="EQ385" s="46"/>
      <c r="ER385" s="46"/>
      <c r="ES385" s="46"/>
      <c r="ET385" s="46"/>
      <c r="EU385" s="46"/>
      <c r="EV385" s="46"/>
      <c r="EW385" s="49"/>
      <c r="EX385" s="46"/>
      <c r="EY385" s="46"/>
      <c r="EZ385" s="46"/>
      <c r="FA385" s="49"/>
      <c r="FB385" s="46"/>
      <c r="FC385" s="46"/>
      <c r="FD385" s="46"/>
      <c r="FE385" s="49"/>
      <c r="FF385" s="46"/>
      <c r="FG385" s="46"/>
      <c r="FH385" s="46"/>
      <c r="FI385" s="46"/>
      <c r="FJ385" s="46"/>
    </row>
    <row r="386" spans="1:166" ht="15" customHeight="1">
      <c r="A386" s="46">
        <v>382</v>
      </c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  <c r="EP386" s="46"/>
      <c r="EQ386" s="46"/>
      <c r="ER386" s="46"/>
      <c r="ES386" s="46"/>
      <c r="ET386" s="46"/>
      <c r="EU386" s="46"/>
      <c r="EV386" s="46"/>
      <c r="EW386" s="49"/>
      <c r="EX386" s="46"/>
      <c r="EY386" s="46"/>
      <c r="EZ386" s="46"/>
      <c r="FA386" s="49"/>
      <c r="FB386" s="46"/>
      <c r="FC386" s="46"/>
      <c r="FD386" s="46"/>
      <c r="FE386" s="49"/>
      <c r="FF386" s="46"/>
      <c r="FG386" s="46"/>
      <c r="FH386" s="46"/>
      <c r="FI386" s="46"/>
      <c r="FJ386" s="46"/>
    </row>
    <row r="387" spans="1:166" ht="15" customHeight="1">
      <c r="A387" s="46">
        <v>383</v>
      </c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  <c r="EO387" s="46"/>
      <c r="EP387" s="46"/>
      <c r="EQ387" s="46"/>
      <c r="ER387" s="46"/>
      <c r="ES387" s="46"/>
      <c r="ET387" s="46"/>
      <c r="EU387" s="46"/>
      <c r="EV387" s="46"/>
      <c r="EW387" s="49"/>
      <c r="EX387" s="46"/>
      <c r="EY387" s="46"/>
      <c r="EZ387" s="46"/>
      <c r="FA387" s="49"/>
      <c r="FB387" s="46"/>
      <c r="FC387" s="46"/>
      <c r="FD387" s="46"/>
      <c r="FE387" s="49"/>
      <c r="FF387" s="46"/>
      <c r="FG387" s="46"/>
      <c r="FH387" s="46"/>
      <c r="FI387" s="46"/>
      <c r="FJ387" s="46"/>
    </row>
    <row r="388" spans="1:166" ht="15" customHeight="1">
      <c r="A388" s="46">
        <v>384</v>
      </c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  <c r="EP388" s="46"/>
      <c r="EQ388" s="46"/>
      <c r="ER388" s="46"/>
      <c r="ES388" s="46"/>
      <c r="ET388" s="46"/>
      <c r="EU388" s="46"/>
      <c r="EV388" s="46"/>
      <c r="EW388" s="49"/>
      <c r="EX388" s="46"/>
      <c r="EY388" s="46"/>
      <c r="EZ388" s="46"/>
      <c r="FA388" s="49"/>
      <c r="FB388" s="46"/>
      <c r="FC388" s="46"/>
      <c r="FD388" s="46"/>
      <c r="FE388" s="49"/>
      <c r="FF388" s="46"/>
      <c r="FG388" s="46"/>
      <c r="FH388" s="46"/>
      <c r="FI388" s="46"/>
      <c r="FJ388" s="46"/>
    </row>
    <row r="389" spans="1:166" ht="15" customHeight="1">
      <c r="A389" s="46">
        <v>385</v>
      </c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  <c r="EP389" s="46"/>
      <c r="EQ389" s="46"/>
      <c r="ER389" s="46"/>
      <c r="ES389" s="46"/>
      <c r="ET389" s="46"/>
      <c r="EU389" s="46"/>
      <c r="EV389" s="46"/>
      <c r="EW389" s="49"/>
      <c r="EX389" s="46"/>
      <c r="EY389" s="46"/>
      <c r="EZ389" s="46"/>
      <c r="FA389" s="49"/>
      <c r="FB389" s="46"/>
      <c r="FC389" s="46"/>
      <c r="FD389" s="46"/>
      <c r="FE389" s="49"/>
      <c r="FF389" s="46"/>
      <c r="FG389" s="46"/>
      <c r="FH389" s="46"/>
      <c r="FI389" s="46"/>
      <c r="FJ389" s="46"/>
    </row>
    <row r="390" spans="1:166" ht="15" customHeight="1">
      <c r="A390" s="46">
        <v>386</v>
      </c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  <c r="EP390" s="46"/>
      <c r="EQ390" s="46"/>
      <c r="ER390" s="46"/>
      <c r="ES390" s="46"/>
      <c r="ET390" s="46"/>
      <c r="EU390" s="46"/>
      <c r="EV390" s="46"/>
      <c r="EW390" s="49"/>
      <c r="EX390" s="46"/>
      <c r="EY390" s="46"/>
      <c r="EZ390" s="46"/>
      <c r="FA390" s="49"/>
      <c r="FB390" s="46"/>
      <c r="FC390" s="46"/>
      <c r="FD390" s="46"/>
      <c r="FE390" s="49"/>
      <c r="FF390" s="46"/>
      <c r="FG390" s="46"/>
      <c r="FH390" s="46"/>
      <c r="FI390" s="46"/>
      <c r="FJ390" s="46"/>
    </row>
    <row r="391" spans="1:166" ht="15" customHeight="1">
      <c r="A391" s="46">
        <v>387</v>
      </c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  <c r="EP391" s="46"/>
      <c r="EQ391" s="46"/>
      <c r="ER391" s="46"/>
      <c r="ES391" s="46"/>
      <c r="ET391" s="46"/>
      <c r="EU391" s="46"/>
      <c r="EV391" s="46"/>
      <c r="EW391" s="49"/>
      <c r="EX391" s="46"/>
      <c r="EY391" s="46"/>
      <c r="EZ391" s="46"/>
      <c r="FA391" s="49"/>
      <c r="FB391" s="46"/>
      <c r="FC391" s="46"/>
      <c r="FD391" s="46"/>
      <c r="FE391" s="49"/>
      <c r="FF391" s="46"/>
      <c r="FG391" s="46"/>
      <c r="FH391" s="46"/>
      <c r="FI391" s="46"/>
      <c r="FJ391" s="46"/>
    </row>
    <row r="392" spans="1:166" ht="15" customHeight="1">
      <c r="A392" s="46">
        <v>388</v>
      </c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  <c r="EP392" s="46"/>
      <c r="EQ392" s="46"/>
      <c r="ER392" s="46"/>
      <c r="ES392" s="46"/>
      <c r="ET392" s="46"/>
      <c r="EU392" s="46"/>
      <c r="EV392" s="46"/>
      <c r="EW392" s="49"/>
      <c r="EX392" s="46"/>
      <c r="EY392" s="46"/>
      <c r="EZ392" s="46"/>
      <c r="FA392" s="49"/>
      <c r="FB392" s="46"/>
      <c r="FC392" s="46"/>
      <c r="FD392" s="46"/>
      <c r="FE392" s="49"/>
      <c r="FF392" s="46"/>
      <c r="FG392" s="46"/>
      <c r="FH392" s="46"/>
      <c r="FI392" s="46"/>
      <c r="FJ392" s="46"/>
    </row>
    <row r="393" spans="1:166" ht="15" customHeight="1">
      <c r="A393" s="46">
        <v>389</v>
      </c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9"/>
      <c r="EX393" s="46"/>
      <c r="EY393" s="46"/>
      <c r="EZ393" s="46"/>
      <c r="FA393" s="49"/>
      <c r="FB393" s="46"/>
      <c r="FC393" s="46"/>
      <c r="FD393" s="46"/>
      <c r="FE393" s="49"/>
      <c r="FF393" s="46"/>
      <c r="FG393" s="46"/>
      <c r="FH393" s="46"/>
      <c r="FI393" s="46"/>
      <c r="FJ393" s="46"/>
    </row>
    <row r="394" spans="1:166" ht="15" customHeight="1">
      <c r="A394" s="46">
        <v>390</v>
      </c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/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/>
      <c r="EG394" s="46"/>
      <c r="EH394" s="46"/>
      <c r="EI394" s="46"/>
      <c r="EJ394" s="46"/>
      <c r="EK394" s="46"/>
      <c r="EL394" s="46"/>
      <c r="EM394" s="46"/>
      <c r="EN394" s="46"/>
      <c r="EO394" s="46"/>
      <c r="EP394" s="46"/>
      <c r="EQ394" s="46"/>
      <c r="ER394" s="46"/>
      <c r="ES394" s="46"/>
      <c r="ET394" s="46"/>
      <c r="EU394" s="46"/>
      <c r="EV394" s="46"/>
      <c r="EW394" s="49"/>
      <c r="EX394" s="46"/>
      <c r="EY394" s="46"/>
      <c r="EZ394" s="46"/>
      <c r="FA394" s="49"/>
      <c r="FB394" s="46"/>
      <c r="FC394" s="46"/>
      <c r="FD394" s="46"/>
      <c r="FE394" s="49"/>
      <c r="FF394" s="46"/>
      <c r="FG394" s="46"/>
      <c r="FH394" s="46"/>
      <c r="FI394" s="46"/>
      <c r="FJ394" s="46"/>
    </row>
    <row r="395" spans="1:166" ht="15" customHeight="1">
      <c r="A395" s="46">
        <v>391</v>
      </c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46"/>
      <c r="DP395" s="46"/>
      <c r="DQ395" s="46"/>
      <c r="DR395" s="46"/>
      <c r="DS395" s="46"/>
      <c r="DT395" s="46"/>
      <c r="DU395" s="46"/>
      <c r="DV395" s="46"/>
      <c r="DW395" s="46"/>
      <c r="DX395" s="46"/>
      <c r="DY395" s="46"/>
      <c r="DZ395" s="46"/>
      <c r="EA395" s="46"/>
      <c r="EB395" s="46"/>
      <c r="EC395" s="46"/>
      <c r="ED395" s="46"/>
      <c r="EE395" s="46"/>
      <c r="EF395" s="46"/>
      <c r="EG395" s="46"/>
      <c r="EH395" s="46"/>
      <c r="EI395" s="46"/>
      <c r="EJ395" s="46"/>
      <c r="EK395" s="46"/>
      <c r="EL395" s="46"/>
      <c r="EM395" s="46"/>
      <c r="EN395" s="46"/>
      <c r="EO395" s="46"/>
      <c r="EP395" s="46"/>
      <c r="EQ395" s="46"/>
      <c r="ER395" s="46"/>
      <c r="ES395" s="46"/>
      <c r="ET395" s="46"/>
      <c r="EU395" s="46"/>
      <c r="EV395" s="46"/>
      <c r="EW395" s="49"/>
      <c r="EX395" s="46"/>
      <c r="EY395" s="46"/>
      <c r="EZ395" s="46"/>
      <c r="FA395" s="49"/>
      <c r="FB395" s="46"/>
      <c r="FC395" s="46"/>
      <c r="FD395" s="46"/>
      <c r="FE395" s="49"/>
      <c r="FF395" s="46"/>
      <c r="FG395" s="46"/>
      <c r="FH395" s="46"/>
      <c r="FI395" s="46"/>
      <c r="FJ395" s="46"/>
    </row>
    <row r="396" spans="1:166" ht="15" customHeight="1">
      <c r="A396" s="46">
        <v>392</v>
      </c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46"/>
      <c r="DP396" s="46"/>
      <c r="DQ396" s="46"/>
      <c r="DR396" s="46"/>
      <c r="DS396" s="46"/>
      <c r="DT396" s="46"/>
      <c r="DU396" s="46"/>
      <c r="DV396" s="46"/>
      <c r="DW396" s="46"/>
      <c r="DX396" s="46"/>
      <c r="DY396" s="46"/>
      <c r="DZ396" s="46"/>
      <c r="EA396" s="46"/>
      <c r="EB396" s="46"/>
      <c r="EC396" s="46"/>
      <c r="ED396" s="46"/>
      <c r="EE396" s="46"/>
      <c r="EF396" s="46"/>
      <c r="EG396" s="46"/>
      <c r="EH396" s="46"/>
      <c r="EI396" s="46"/>
      <c r="EJ396" s="46"/>
      <c r="EK396" s="46"/>
      <c r="EL396" s="46"/>
      <c r="EM396" s="46"/>
      <c r="EN396" s="46"/>
      <c r="EO396" s="46"/>
      <c r="EP396" s="46"/>
      <c r="EQ396" s="46"/>
      <c r="ER396" s="46"/>
      <c r="ES396" s="46"/>
      <c r="ET396" s="46"/>
      <c r="EU396" s="46"/>
      <c r="EV396" s="46"/>
      <c r="EW396" s="49"/>
      <c r="EX396" s="46"/>
      <c r="EY396" s="46"/>
      <c r="EZ396" s="46"/>
      <c r="FA396" s="49"/>
      <c r="FB396" s="46"/>
      <c r="FC396" s="46"/>
      <c r="FD396" s="46"/>
      <c r="FE396" s="49"/>
      <c r="FF396" s="46"/>
      <c r="FG396" s="46"/>
      <c r="FH396" s="46"/>
      <c r="FI396" s="46"/>
      <c r="FJ396" s="46"/>
    </row>
    <row r="397" spans="1:166" ht="15" customHeight="1">
      <c r="A397" s="46">
        <v>393</v>
      </c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46"/>
      <c r="DP397" s="46"/>
      <c r="DQ397" s="46"/>
      <c r="DR397" s="46"/>
      <c r="DS397" s="46"/>
      <c r="DT397" s="46"/>
      <c r="DU397" s="46"/>
      <c r="DV397" s="46"/>
      <c r="DW397" s="46"/>
      <c r="DX397" s="46"/>
      <c r="DY397" s="46"/>
      <c r="DZ397" s="46"/>
      <c r="EA397" s="46"/>
      <c r="EB397" s="46"/>
      <c r="EC397" s="46"/>
      <c r="ED397" s="46"/>
      <c r="EE397" s="46"/>
      <c r="EF397" s="46"/>
      <c r="EG397" s="46"/>
      <c r="EH397" s="46"/>
      <c r="EI397" s="46"/>
      <c r="EJ397" s="46"/>
      <c r="EK397" s="46"/>
      <c r="EL397" s="46"/>
      <c r="EM397" s="46"/>
      <c r="EN397" s="46"/>
      <c r="EO397" s="46"/>
      <c r="EP397" s="46"/>
      <c r="EQ397" s="46"/>
      <c r="ER397" s="46"/>
      <c r="ES397" s="46"/>
      <c r="ET397" s="46"/>
      <c r="EU397" s="46"/>
      <c r="EV397" s="46"/>
      <c r="EW397" s="49"/>
      <c r="EX397" s="46"/>
      <c r="EY397" s="46"/>
      <c r="EZ397" s="46"/>
      <c r="FA397" s="49"/>
      <c r="FB397" s="46"/>
      <c r="FC397" s="46"/>
      <c r="FD397" s="46"/>
      <c r="FE397" s="49"/>
      <c r="FF397" s="46"/>
      <c r="FG397" s="46"/>
      <c r="FH397" s="46"/>
      <c r="FI397" s="46"/>
      <c r="FJ397" s="46"/>
    </row>
    <row r="398" spans="1:166" ht="15" customHeight="1">
      <c r="A398" s="46">
        <v>394</v>
      </c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46"/>
      <c r="DP398" s="46"/>
      <c r="DQ398" s="46"/>
      <c r="DR398" s="46"/>
      <c r="DS398" s="46"/>
      <c r="DT398" s="46"/>
      <c r="DU398" s="46"/>
      <c r="DV398" s="46"/>
      <c r="DW398" s="46"/>
      <c r="DX398" s="46"/>
      <c r="DY398" s="46"/>
      <c r="DZ398" s="46"/>
      <c r="EA398" s="46"/>
      <c r="EB398" s="46"/>
      <c r="EC398" s="46"/>
      <c r="ED398" s="46"/>
      <c r="EE398" s="46"/>
      <c r="EF398" s="46"/>
      <c r="EG398" s="46"/>
      <c r="EH398" s="46"/>
      <c r="EI398" s="46"/>
      <c r="EJ398" s="46"/>
      <c r="EK398" s="46"/>
      <c r="EL398" s="46"/>
      <c r="EM398" s="46"/>
      <c r="EN398" s="46"/>
      <c r="EO398" s="46"/>
      <c r="EP398" s="46"/>
      <c r="EQ398" s="46"/>
      <c r="ER398" s="46"/>
      <c r="ES398" s="46"/>
      <c r="ET398" s="46"/>
      <c r="EU398" s="46"/>
      <c r="EV398" s="46"/>
      <c r="EW398" s="49"/>
      <c r="EX398" s="46"/>
      <c r="EY398" s="46"/>
      <c r="EZ398" s="46"/>
      <c r="FA398" s="49"/>
      <c r="FB398" s="46"/>
      <c r="FC398" s="46"/>
      <c r="FD398" s="46"/>
      <c r="FE398" s="49"/>
      <c r="FF398" s="46"/>
      <c r="FG398" s="46"/>
      <c r="FH398" s="46"/>
      <c r="FI398" s="46"/>
      <c r="FJ398" s="46"/>
    </row>
    <row r="399" spans="1:166" ht="15" customHeight="1">
      <c r="A399" s="46">
        <v>395</v>
      </c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  <c r="EP399" s="46"/>
      <c r="EQ399" s="46"/>
      <c r="ER399" s="46"/>
      <c r="ES399" s="46"/>
      <c r="ET399" s="46"/>
      <c r="EU399" s="46"/>
      <c r="EV399" s="46"/>
      <c r="EW399" s="49"/>
      <c r="EX399" s="46"/>
      <c r="EY399" s="46"/>
      <c r="EZ399" s="46"/>
      <c r="FA399" s="49"/>
      <c r="FB399" s="46"/>
      <c r="FC399" s="46"/>
      <c r="FD399" s="46"/>
      <c r="FE399" s="49"/>
      <c r="FF399" s="46"/>
      <c r="FG399" s="46"/>
      <c r="FH399" s="46"/>
      <c r="FI399" s="46"/>
      <c r="FJ399" s="46"/>
    </row>
    <row r="400" spans="1:166" ht="15" customHeight="1">
      <c r="A400" s="46">
        <v>396</v>
      </c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46"/>
      <c r="DP400" s="46"/>
      <c r="DQ400" s="46"/>
      <c r="DR400" s="46"/>
      <c r="DS400" s="46"/>
      <c r="DT400" s="46"/>
      <c r="DU400" s="46"/>
      <c r="DV400" s="46"/>
      <c r="DW400" s="46"/>
      <c r="DX400" s="46"/>
      <c r="DY400" s="46"/>
      <c r="DZ400" s="46"/>
      <c r="EA400" s="46"/>
      <c r="EB400" s="46"/>
      <c r="EC400" s="46"/>
      <c r="ED400" s="46"/>
      <c r="EE400" s="46"/>
      <c r="EF400" s="46"/>
      <c r="EG400" s="46"/>
      <c r="EH400" s="46"/>
      <c r="EI400" s="46"/>
      <c r="EJ400" s="46"/>
      <c r="EK400" s="46"/>
      <c r="EL400" s="46"/>
      <c r="EM400" s="46"/>
      <c r="EN400" s="46"/>
      <c r="EO400" s="46"/>
      <c r="EP400" s="46"/>
      <c r="EQ400" s="46"/>
      <c r="ER400" s="46"/>
      <c r="ES400" s="46"/>
      <c r="ET400" s="46"/>
      <c r="EU400" s="46"/>
      <c r="EV400" s="46"/>
      <c r="EW400" s="49"/>
      <c r="EX400" s="46"/>
      <c r="EY400" s="46"/>
      <c r="EZ400" s="46"/>
      <c r="FA400" s="49"/>
      <c r="FB400" s="46"/>
      <c r="FC400" s="46"/>
      <c r="FD400" s="46"/>
      <c r="FE400" s="49"/>
      <c r="FF400" s="46"/>
      <c r="FG400" s="46"/>
      <c r="FH400" s="46"/>
      <c r="FI400" s="46"/>
      <c r="FJ400" s="46"/>
    </row>
    <row r="401" spans="1:166" ht="15" customHeight="1">
      <c r="A401" s="46">
        <v>397</v>
      </c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46"/>
      <c r="EB401" s="46"/>
      <c r="EC401" s="46"/>
      <c r="ED401" s="46"/>
      <c r="EE401" s="46"/>
      <c r="EF401" s="46"/>
      <c r="EG401" s="46"/>
      <c r="EH401" s="46"/>
      <c r="EI401" s="46"/>
      <c r="EJ401" s="46"/>
      <c r="EK401" s="46"/>
      <c r="EL401" s="46"/>
      <c r="EM401" s="46"/>
      <c r="EN401" s="46"/>
      <c r="EO401" s="46"/>
      <c r="EP401" s="46"/>
      <c r="EQ401" s="46"/>
      <c r="ER401" s="46"/>
      <c r="ES401" s="46"/>
      <c r="ET401" s="46"/>
      <c r="EU401" s="46"/>
      <c r="EV401" s="46"/>
      <c r="EW401" s="49"/>
      <c r="EX401" s="46"/>
      <c r="EY401" s="46"/>
      <c r="EZ401" s="46"/>
      <c r="FA401" s="49"/>
      <c r="FB401" s="46"/>
      <c r="FC401" s="46"/>
      <c r="FD401" s="46"/>
      <c r="FE401" s="49"/>
      <c r="FF401" s="46"/>
      <c r="FG401" s="46"/>
      <c r="FH401" s="46"/>
      <c r="FI401" s="46"/>
      <c r="FJ401" s="46"/>
    </row>
    <row r="402" spans="1:166" ht="15" customHeight="1">
      <c r="A402" s="46">
        <v>398</v>
      </c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9"/>
      <c r="EX402" s="46"/>
      <c r="EY402" s="46"/>
      <c r="EZ402" s="46"/>
      <c r="FA402" s="49"/>
      <c r="FB402" s="46"/>
      <c r="FC402" s="46"/>
      <c r="FD402" s="46"/>
      <c r="FE402" s="49"/>
      <c r="FF402" s="46"/>
      <c r="FG402" s="46"/>
      <c r="FH402" s="46"/>
      <c r="FI402" s="46"/>
      <c r="FJ402" s="46"/>
    </row>
    <row r="403" spans="1:166" ht="15" customHeight="1">
      <c r="A403" s="46">
        <v>399</v>
      </c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46"/>
      <c r="EB403" s="46"/>
      <c r="EC403" s="46"/>
      <c r="ED403" s="46"/>
      <c r="EE403" s="46"/>
      <c r="EF403" s="46"/>
      <c r="EG403" s="46"/>
      <c r="EH403" s="46"/>
      <c r="EI403" s="46"/>
      <c r="EJ403" s="46"/>
      <c r="EK403" s="46"/>
      <c r="EL403" s="46"/>
      <c r="EM403" s="46"/>
      <c r="EN403" s="46"/>
      <c r="EO403" s="46"/>
      <c r="EP403" s="46"/>
      <c r="EQ403" s="46"/>
      <c r="ER403" s="46"/>
      <c r="ES403" s="46"/>
      <c r="ET403" s="46"/>
      <c r="EU403" s="46"/>
      <c r="EV403" s="46"/>
      <c r="EW403" s="49"/>
      <c r="EX403" s="46"/>
      <c r="EY403" s="46"/>
      <c r="EZ403" s="46"/>
      <c r="FA403" s="49"/>
      <c r="FB403" s="46"/>
      <c r="FC403" s="46"/>
      <c r="FD403" s="46"/>
      <c r="FE403" s="49"/>
      <c r="FF403" s="46"/>
      <c r="FG403" s="46"/>
      <c r="FH403" s="46"/>
      <c r="FI403" s="46"/>
      <c r="FJ403" s="46"/>
    </row>
    <row r="404" spans="1:166" ht="15" customHeight="1">
      <c r="A404" s="46">
        <v>400</v>
      </c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46"/>
      <c r="DP404" s="46"/>
      <c r="DQ404" s="46"/>
      <c r="DR404" s="46"/>
      <c r="DS404" s="46"/>
      <c r="DT404" s="46"/>
      <c r="DU404" s="46"/>
      <c r="DV404" s="46"/>
      <c r="DW404" s="46"/>
      <c r="DX404" s="46"/>
      <c r="DY404" s="46"/>
      <c r="DZ404" s="46"/>
      <c r="EA404" s="46"/>
      <c r="EB404" s="46"/>
      <c r="EC404" s="46"/>
      <c r="ED404" s="46"/>
      <c r="EE404" s="46"/>
      <c r="EF404" s="46"/>
      <c r="EG404" s="46"/>
      <c r="EH404" s="46"/>
      <c r="EI404" s="46"/>
      <c r="EJ404" s="46"/>
      <c r="EK404" s="46"/>
      <c r="EL404" s="46"/>
      <c r="EM404" s="46"/>
      <c r="EN404" s="46"/>
      <c r="EO404" s="46"/>
      <c r="EP404" s="46"/>
      <c r="EQ404" s="46"/>
      <c r="ER404" s="46"/>
      <c r="ES404" s="46"/>
      <c r="ET404" s="46"/>
      <c r="EU404" s="46"/>
      <c r="EV404" s="46"/>
      <c r="EW404" s="49"/>
      <c r="EX404" s="46"/>
      <c r="EY404" s="46"/>
      <c r="EZ404" s="46"/>
      <c r="FA404" s="49"/>
      <c r="FB404" s="46"/>
      <c r="FC404" s="46"/>
      <c r="FD404" s="46"/>
      <c r="FE404" s="49"/>
      <c r="FF404" s="46"/>
      <c r="FG404" s="46"/>
      <c r="FH404" s="46"/>
      <c r="FI404" s="46"/>
      <c r="FJ404" s="46"/>
    </row>
    <row r="405" spans="1:166" ht="15" customHeight="1">
      <c r="A405" s="46">
        <v>401</v>
      </c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46"/>
      <c r="DP405" s="46"/>
      <c r="DQ405" s="46"/>
      <c r="DR405" s="46"/>
      <c r="DS405" s="46"/>
      <c r="DT405" s="46"/>
      <c r="DU405" s="46"/>
      <c r="DV405" s="46"/>
      <c r="DW405" s="46"/>
      <c r="DX405" s="46"/>
      <c r="DY405" s="46"/>
      <c r="DZ405" s="46"/>
      <c r="EA405" s="46"/>
      <c r="EB405" s="46"/>
      <c r="EC405" s="46"/>
      <c r="ED405" s="46"/>
      <c r="EE405" s="46"/>
      <c r="EF405" s="46"/>
      <c r="EG405" s="46"/>
      <c r="EH405" s="46"/>
      <c r="EI405" s="46"/>
      <c r="EJ405" s="46"/>
      <c r="EK405" s="46"/>
      <c r="EL405" s="46"/>
      <c r="EM405" s="46"/>
      <c r="EN405" s="46"/>
      <c r="EO405" s="46"/>
      <c r="EP405" s="46"/>
      <c r="EQ405" s="46"/>
      <c r="ER405" s="46"/>
      <c r="ES405" s="46"/>
      <c r="ET405" s="46"/>
      <c r="EU405" s="46"/>
      <c r="EV405" s="46"/>
      <c r="EW405" s="49"/>
      <c r="EX405" s="46"/>
      <c r="EY405" s="46"/>
      <c r="EZ405" s="46"/>
      <c r="FA405" s="49"/>
      <c r="FB405" s="46"/>
      <c r="FC405" s="46"/>
      <c r="FD405" s="46"/>
      <c r="FE405" s="49"/>
      <c r="FF405" s="46"/>
      <c r="FG405" s="46"/>
      <c r="FH405" s="46"/>
      <c r="FI405" s="46"/>
      <c r="FJ405" s="46"/>
    </row>
    <row r="406" spans="1:166" ht="15" customHeight="1">
      <c r="A406" s="46">
        <v>402</v>
      </c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46"/>
      <c r="DQ406" s="46"/>
      <c r="DR406" s="46"/>
      <c r="DS406" s="46"/>
      <c r="DT406" s="46"/>
      <c r="DU406" s="46"/>
      <c r="DV406" s="46"/>
      <c r="DW406" s="46"/>
      <c r="DX406" s="46"/>
      <c r="DY406" s="46"/>
      <c r="DZ406" s="46"/>
      <c r="EA406" s="46"/>
      <c r="EB406" s="46"/>
      <c r="EC406" s="46"/>
      <c r="ED406" s="46"/>
      <c r="EE406" s="46"/>
      <c r="EF406" s="46"/>
      <c r="EG406" s="46"/>
      <c r="EH406" s="46"/>
      <c r="EI406" s="46"/>
      <c r="EJ406" s="46"/>
      <c r="EK406" s="46"/>
      <c r="EL406" s="46"/>
      <c r="EM406" s="46"/>
      <c r="EN406" s="46"/>
      <c r="EO406" s="46"/>
      <c r="EP406" s="46"/>
      <c r="EQ406" s="46"/>
      <c r="ER406" s="46"/>
      <c r="ES406" s="46"/>
      <c r="ET406" s="46"/>
      <c r="EU406" s="46"/>
      <c r="EV406" s="46"/>
      <c r="EW406" s="49"/>
      <c r="EX406" s="46"/>
      <c r="EY406" s="46"/>
      <c r="EZ406" s="46"/>
      <c r="FA406" s="49"/>
      <c r="FB406" s="46"/>
      <c r="FC406" s="46"/>
      <c r="FD406" s="46"/>
      <c r="FE406" s="49"/>
      <c r="FF406" s="46"/>
      <c r="FG406" s="46"/>
      <c r="FH406" s="46"/>
      <c r="FI406" s="46"/>
      <c r="FJ406" s="46"/>
    </row>
    <row r="407" spans="1:166" ht="15" customHeight="1">
      <c r="A407" s="46">
        <v>403</v>
      </c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46"/>
      <c r="DP407" s="46"/>
      <c r="DQ407" s="46"/>
      <c r="DR407" s="46"/>
      <c r="DS407" s="46"/>
      <c r="DT407" s="46"/>
      <c r="DU407" s="46"/>
      <c r="DV407" s="46"/>
      <c r="DW407" s="46"/>
      <c r="DX407" s="46"/>
      <c r="DY407" s="46"/>
      <c r="DZ407" s="46"/>
      <c r="EA407" s="46"/>
      <c r="EB407" s="46"/>
      <c r="EC407" s="46"/>
      <c r="ED407" s="46"/>
      <c r="EE407" s="46"/>
      <c r="EF407" s="46"/>
      <c r="EG407" s="46"/>
      <c r="EH407" s="46"/>
      <c r="EI407" s="46"/>
      <c r="EJ407" s="46"/>
      <c r="EK407" s="46"/>
      <c r="EL407" s="46"/>
      <c r="EM407" s="46"/>
      <c r="EN407" s="46"/>
      <c r="EO407" s="46"/>
      <c r="EP407" s="46"/>
      <c r="EQ407" s="46"/>
      <c r="ER407" s="46"/>
      <c r="ES407" s="46"/>
      <c r="ET407" s="46"/>
      <c r="EU407" s="46"/>
      <c r="EV407" s="46"/>
      <c r="EW407" s="49"/>
      <c r="EX407" s="46"/>
      <c r="EY407" s="46"/>
      <c r="EZ407" s="46"/>
      <c r="FA407" s="49"/>
      <c r="FB407" s="46"/>
      <c r="FC407" s="46"/>
      <c r="FD407" s="46"/>
      <c r="FE407" s="49"/>
      <c r="FF407" s="46"/>
      <c r="FG407" s="46"/>
      <c r="FH407" s="46"/>
      <c r="FI407" s="46"/>
      <c r="FJ407" s="46"/>
    </row>
    <row r="408" spans="1:166" ht="15" customHeight="1">
      <c r="A408" s="46">
        <v>404</v>
      </c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  <c r="EP408" s="46"/>
      <c r="EQ408" s="46"/>
      <c r="ER408" s="46"/>
      <c r="ES408" s="46"/>
      <c r="ET408" s="46"/>
      <c r="EU408" s="46"/>
      <c r="EV408" s="46"/>
      <c r="EW408" s="49"/>
      <c r="EX408" s="46"/>
      <c r="EY408" s="46"/>
      <c r="EZ408" s="46"/>
      <c r="FA408" s="49"/>
      <c r="FB408" s="46"/>
      <c r="FC408" s="46"/>
      <c r="FD408" s="46"/>
      <c r="FE408" s="49"/>
      <c r="FF408" s="46"/>
      <c r="FG408" s="46"/>
      <c r="FH408" s="46"/>
      <c r="FI408" s="46"/>
      <c r="FJ408" s="46"/>
    </row>
    <row r="409" spans="1:166" ht="15" customHeight="1">
      <c r="A409" s="46">
        <v>405</v>
      </c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46"/>
      <c r="DP409" s="46"/>
      <c r="DQ409" s="46"/>
      <c r="DR409" s="46"/>
      <c r="DS409" s="46"/>
      <c r="DT409" s="46"/>
      <c r="DU409" s="46"/>
      <c r="DV409" s="46"/>
      <c r="DW409" s="46"/>
      <c r="DX409" s="46"/>
      <c r="DY409" s="46"/>
      <c r="DZ409" s="46"/>
      <c r="EA409" s="46"/>
      <c r="EB409" s="46"/>
      <c r="EC409" s="46"/>
      <c r="ED409" s="46"/>
      <c r="EE409" s="46"/>
      <c r="EF409" s="46"/>
      <c r="EG409" s="46"/>
      <c r="EH409" s="46"/>
      <c r="EI409" s="46"/>
      <c r="EJ409" s="46"/>
      <c r="EK409" s="46"/>
      <c r="EL409" s="46"/>
      <c r="EM409" s="46"/>
      <c r="EN409" s="46"/>
      <c r="EO409" s="46"/>
      <c r="EP409" s="46"/>
      <c r="EQ409" s="46"/>
      <c r="ER409" s="46"/>
      <c r="ES409" s="46"/>
      <c r="ET409" s="46"/>
      <c r="EU409" s="46"/>
      <c r="EV409" s="46"/>
      <c r="EW409" s="49"/>
      <c r="EX409" s="46"/>
      <c r="EY409" s="46"/>
      <c r="EZ409" s="46"/>
      <c r="FA409" s="49"/>
      <c r="FB409" s="46"/>
      <c r="FC409" s="46"/>
      <c r="FD409" s="46"/>
      <c r="FE409" s="49"/>
      <c r="FF409" s="46"/>
      <c r="FG409" s="46"/>
      <c r="FH409" s="46"/>
      <c r="FI409" s="46"/>
      <c r="FJ409" s="46"/>
    </row>
    <row r="410" spans="1:166" ht="15" customHeight="1">
      <c r="A410" s="46">
        <v>406</v>
      </c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/>
      <c r="EJ410" s="46"/>
      <c r="EK410" s="46"/>
      <c r="EL410" s="46"/>
      <c r="EM410" s="46"/>
      <c r="EN410" s="46"/>
      <c r="EO410" s="46"/>
      <c r="EP410" s="46"/>
      <c r="EQ410" s="46"/>
      <c r="ER410" s="46"/>
      <c r="ES410" s="46"/>
      <c r="ET410" s="46"/>
      <c r="EU410" s="46"/>
      <c r="EV410" s="46"/>
      <c r="EW410" s="49"/>
      <c r="EX410" s="46"/>
      <c r="EY410" s="46"/>
      <c r="EZ410" s="46"/>
      <c r="FA410" s="49"/>
      <c r="FB410" s="46"/>
      <c r="FC410" s="46"/>
      <c r="FD410" s="46"/>
      <c r="FE410" s="49"/>
      <c r="FF410" s="46"/>
      <c r="FG410" s="46"/>
      <c r="FH410" s="46"/>
      <c r="FI410" s="46"/>
      <c r="FJ410" s="46"/>
    </row>
    <row r="411" spans="1:166" ht="15" customHeight="1">
      <c r="A411" s="46">
        <v>407</v>
      </c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9"/>
      <c r="EX411" s="46"/>
      <c r="EY411" s="46"/>
      <c r="EZ411" s="46"/>
      <c r="FA411" s="49"/>
      <c r="FB411" s="46"/>
      <c r="FC411" s="46"/>
      <c r="FD411" s="46"/>
      <c r="FE411" s="49"/>
      <c r="FF411" s="46"/>
      <c r="FG411" s="46"/>
      <c r="FH411" s="46"/>
      <c r="FI411" s="46"/>
      <c r="FJ411" s="46"/>
    </row>
    <row r="412" spans="1:166" ht="15" customHeight="1">
      <c r="A412" s="46">
        <v>408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46"/>
      <c r="DP412" s="46"/>
      <c r="DQ412" s="46"/>
      <c r="DR412" s="46"/>
      <c r="DS412" s="46"/>
      <c r="DT412" s="46"/>
      <c r="DU412" s="46"/>
      <c r="DV412" s="46"/>
      <c r="DW412" s="46"/>
      <c r="DX412" s="46"/>
      <c r="DY412" s="46"/>
      <c r="DZ412" s="46"/>
      <c r="EA412" s="46"/>
      <c r="EB412" s="46"/>
      <c r="EC412" s="46"/>
      <c r="ED412" s="46"/>
      <c r="EE412" s="46"/>
      <c r="EF412" s="46"/>
      <c r="EG412" s="46"/>
      <c r="EH412" s="46"/>
      <c r="EI412" s="46"/>
      <c r="EJ412" s="46"/>
      <c r="EK412" s="46"/>
      <c r="EL412" s="46"/>
      <c r="EM412" s="46"/>
      <c r="EN412" s="46"/>
      <c r="EO412" s="46"/>
      <c r="EP412" s="46"/>
      <c r="EQ412" s="46"/>
      <c r="ER412" s="46"/>
      <c r="ES412" s="46"/>
      <c r="ET412" s="46"/>
      <c r="EU412" s="46"/>
      <c r="EV412" s="46"/>
      <c r="EW412" s="49"/>
      <c r="EX412" s="46"/>
      <c r="EY412" s="46"/>
      <c r="EZ412" s="46"/>
      <c r="FA412" s="49"/>
      <c r="FB412" s="46"/>
      <c r="FC412" s="46"/>
      <c r="FD412" s="46"/>
      <c r="FE412" s="49"/>
      <c r="FF412" s="46"/>
      <c r="FG412" s="46"/>
      <c r="FH412" s="46"/>
      <c r="FI412" s="46"/>
      <c r="FJ412" s="46"/>
    </row>
    <row r="413" spans="1:166" ht="15" customHeight="1">
      <c r="A413" s="46">
        <v>409</v>
      </c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46"/>
      <c r="DP413" s="46"/>
      <c r="DQ413" s="46"/>
      <c r="DR413" s="46"/>
      <c r="DS413" s="46"/>
      <c r="DT413" s="46"/>
      <c r="DU413" s="46"/>
      <c r="DV413" s="46"/>
      <c r="DW413" s="46"/>
      <c r="DX413" s="46"/>
      <c r="DY413" s="46"/>
      <c r="DZ413" s="46"/>
      <c r="EA413" s="46"/>
      <c r="EB413" s="46"/>
      <c r="EC413" s="46"/>
      <c r="ED413" s="46"/>
      <c r="EE413" s="46"/>
      <c r="EF413" s="46"/>
      <c r="EG413" s="46"/>
      <c r="EH413" s="46"/>
      <c r="EI413" s="46"/>
      <c r="EJ413" s="46"/>
      <c r="EK413" s="46"/>
      <c r="EL413" s="46"/>
      <c r="EM413" s="46"/>
      <c r="EN413" s="46"/>
      <c r="EO413" s="46"/>
      <c r="EP413" s="46"/>
      <c r="EQ413" s="46"/>
      <c r="ER413" s="46"/>
      <c r="ES413" s="46"/>
      <c r="ET413" s="46"/>
      <c r="EU413" s="46"/>
      <c r="EV413" s="46"/>
      <c r="EW413" s="49"/>
      <c r="EX413" s="46"/>
      <c r="EY413" s="46"/>
      <c r="EZ413" s="46"/>
      <c r="FA413" s="49"/>
      <c r="FB413" s="46"/>
      <c r="FC413" s="46"/>
      <c r="FD413" s="46"/>
      <c r="FE413" s="49"/>
      <c r="FF413" s="46"/>
      <c r="FG413" s="46"/>
      <c r="FH413" s="46"/>
      <c r="FI413" s="46"/>
      <c r="FJ413" s="46"/>
    </row>
    <row r="414" spans="1:166" ht="15" customHeight="1">
      <c r="A414" s="46">
        <v>410</v>
      </c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9"/>
      <c r="EX414" s="46"/>
      <c r="EY414" s="46"/>
      <c r="EZ414" s="46"/>
      <c r="FA414" s="49"/>
      <c r="FB414" s="46"/>
      <c r="FC414" s="46"/>
      <c r="FD414" s="46"/>
      <c r="FE414" s="49"/>
      <c r="FF414" s="46"/>
      <c r="FG414" s="46"/>
      <c r="FH414" s="46"/>
      <c r="FI414" s="46"/>
      <c r="FJ414" s="46"/>
    </row>
    <row r="415" spans="1:166" ht="15" customHeight="1">
      <c r="A415" s="46">
        <v>411</v>
      </c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9"/>
      <c r="EX415" s="46"/>
      <c r="EY415" s="46"/>
      <c r="EZ415" s="46"/>
      <c r="FA415" s="49"/>
      <c r="FB415" s="46"/>
      <c r="FC415" s="46"/>
      <c r="FD415" s="46"/>
      <c r="FE415" s="49"/>
      <c r="FF415" s="46"/>
      <c r="FG415" s="46"/>
      <c r="FH415" s="46"/>
      <c r="FI415" s="46"/>
      <c r="FJ415" s="46"/>
    </row>
    <row r="416" spans="1:166" ht="15" customHeight="1">
      <c r="A416" s="46">
        <v>412</v>
      </c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9"/>
      <c r="EX416" s="46"/>
      <c r="EY416" s="46"/>
      <c r="EZ416" s="46"/>
      <c r="FA416" s="49"/>
      <c r="FB416" s="46"/>
      <c r="FC416" s="46"/>
      <c r="FD416" s="46"/>
      <c r="FE416" s="49"/>
      <c r="FF416" s="46"/>
      <c r="FG416" s="46"/>
      <c r="FH416" s="46"/>
      <c r="FI416" s="46"/>
      <c r="FJ416" s="46"/>
    </row>
    <row r="417" spans="1:166" ht="15" customHeight="1">
      <c r="A417" s="46">
        <v>413</v>
      </c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  <c r="EP417" s="46"/>
      <c r="EQ417" s="46"/>
      <c r="ER417" s="46"/>
      <c r="ES417" s="46"/>
      <c r="ET417" s="46"/>
      <c r="EU417" s="46"/>
      <c r="EV417" s="46"/>
      <c r="EW417" s="49"/>
      <c r="EX417" s="46"/>
      <c r="EY417" s="46"/>
      <c r="EZ417" s="46"/>
      <c r="FA417" s="49"/>
      <c r="FB417" s="46"/>
      <c r="FC417" s="46"/>
      <c r="FD417" s="46"/>
      <c r="FE417" s="49"/>
      <c r="FF417" s="46"/>
      <c r="FG417" s="46"/>
      <c r="FH417" s="46"/>
      <c r="FI417" s="46"/>
      <c r="FJ417" s="46"/>
    </row>
    <row r="418" spans="1:166" ht="15" customHeight="1">
      <c r="A418" s="46">
        <v>414</v>
      </c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9"/>
      <c r="EX418" s="46"/>
      <c r="EY418" s="46"/>
      <c r="EZ418" s="46"/>
      <c r="FA418" s="49"/>
      <c r="FB418" s="46"/>
      <c r="FC418" s="46"/>
      <c r="FD418" s="46"/>
      <c r="FE418" s="49"/>
      <c r="FF418" s="46"/>
      <c r="FG418" s="46"/>
      <c r="FH418" s="46"/>
      <c r="FI418" s="46"/>
      <c r="FJ418" s="46"/>
    </row>
    <row r="419" spans="1:166" ht="15" customHeight="1">
      <c r="A419" s="46">
        <v>415</v>
      </c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9"/>
      <c r="EX419" s="46"/>
      <c r="EY419" s="46"/>
      <c r="EZ419" s="46"/>
      <c r="FA419" s="49"/>
      <c r="FB419" s="46"/>
      <c r="FC419" s="46"/>
      <c r="FD419" s="46"/>
      <c r="FE419" s="49"/>
      <c r="FF419" s="46"/>
      <c r="FG419" s="46"/>
      <c r="FH419" s="46"/>
      <c r="FI419" s="46"/>
      <c r="FJ419" s="46"/>
    </row>
    <row r="420" spans="1:166" ht="15" customHeight="1">
      <c r="A420" s="46">
        <v>416</v>
      </c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/>
      <c r="EG420" s="46"/>
      <c r="EH420" s="46"/>
      <c r="EI420" s="46"/>
      <c r="EJ420" s="46"/>
      <c r="EK420" s="46"/>
      <c r="EL420" s="46"/>
      <c r="EM420" s="46"/>
      <c r="EN420" s="46"/>
      <c r="EO420" s="46"/>
      <c r="EP420" s="46"/>
      <c r="EQ420" s="46"/>
      <c r="ER420" s="46"/>
      <c r="ES420" s="46"/>
      <c r="ET420" s="46"/>
      <c r="EU420" s="46"/>
      <c r="EV420" s="46"/>
      <c r="EW420" s="49"/>
      <c r="EX420" s="46"/>
      <c r="EY420" s="46"/>
      <c r="EZ420" s="46"/>
      <c r="FA420" s="49"/>
      <c r="FB420" s="46"/>
      <c r="FC420" s="46"/>
      <c r="FD420" s="46"/>
      <c r="FE420" s="49"/>
      <c r="FF420" s="46"/>
      <c r="FG420" s="46"/>
      <c r="FH420" s="46"/>
      <c r="FI420" s="46"/>
      <c r="FJ420" s="46"/>
    </row>
    <row r="421" spans="1:166" ht="15" customHeight="1">
      <c r="A421" s="46">
        <v>417</v>
      </c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  <c r="EP421" s="46"/>
      <c r="EQ421" s="46"/>
      <c r="ER421" s="46"/>
      <c r="ES421" s="46"/>
      <c r="ET421" s="46"/>
      <c r="EU421" s="46"/>
      <c r="EV421" s="46"/>
      <c r="EW421" s="49"/>
      <c r="EX421" s="46"/>
      <c r="EY421" s="46"/>
      <c r="EZ421" s="46"/>
      <c r="FA421" s="49"/>
      <c r="FB421" s="46"/>
      <c r="FC421" s="46"/>
      <c r="FD421" s="46"/>
      <c r="FE421" s="49"/>
      <c r="FF421" s="46"/>
      <c r="FG421" s="46"/>
      <c r="FH421" s="46"/>
      <c r="FI421" s="46"/>
      <c r="FJ421" s="46"/>
    </row>
    <row r="422" spans="1:166" ht="15" customHeight="1">
      <c r="A422" s="46">
        <v>418</v>
      </c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/>
      <c r="EO422" s="46"/>
      <c r="EP422" s="46"/>
      <c r="EQ422" s="46"/>
      <c r="ER422" s="46"/>
      <c r="ES422" s="46"/>
      <c r="ET422" s="46"/>
      <c r="EU422" s="46"/>
      <c r="EV422" s="46"/>
      <c r="EW422" s="49"/>
      <c r="EX422" s="46"/>
      <c r="EY422" s="46"/>
      <c r="EZ422" s="46"/>
      <c r="FA422" s="49"/>
      <c r="FB422" s="46"/>
      <c r="FC422" s="46"/>
      <c r="FD422" s="46"/>
      <c r="FE422" s="49"/>
      <c r="FF422" s="46"/>
      <c r="FG422" s="46"/>
      <c r="FH422" s="46"/>
      <c r="FI422" s="46"/>
      <c r="FJ422" s="46"/>
    </row>
    <row r="423" spans="1:166" ht="15" customHeight="1">
      <c r="A423" s="46">
        <v>419</v>
      </c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9"/>
      <c r="EX423" s="46"/>
      <c r="EY423" s="46"/>
      <c r="EZ423" s="46"/>
      <c r="FA423" s="49"/>
      <c r="FB423" s="46"/>
      <c r="FC423" s="46"/>
      <c r="FD423" s="46"/>
      <c r="FE423" s="49"/>
      <c r="FF423" s="46"/>
      <c r="FG423" s="46"/>
      <c r="FH423" s="46"/>
      <c r="FI423" s="46"/>
      <c r="FJ423" s="46"/>
    </row>
    <row r="424" spans="1:166" ht="15" customHeight="1">
      <c r="A424" s="46">
        <v>420</v>
      </c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9"/>
      <c r="EX424" s="46"/>
      <c r="EY424" s="46"/>
      <c r="EZ424" s="46"/>
      <c r="FA424" s="49"/>
      <c r="FB424" s="46"/>
      <c r="FC424" s="46"/>
      <c r="FD424" s="46"/>
      <c r="FE424" s="49"/>
      <c r="FF424" s="46"/>
      <c r="FG424" s="46"/>
      <c r="FH424" s="46"/>
      <c r="FI424" s="46"/>
      <c r="FJ424" s="46"/>
    </row>
    <row r="425" spans="1:166" ht="15" customHeight="1">
      <c r="A425" s="46">
        <v>421</v>
      </c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  <c r="EP425" s="46"/>
      <c r="EQ425" s="46"/>
      <c r="ER425" s="46"/>
      <c r="ES425" s="46"/>
      <c r="ET425" s="46"/>
      <c r="EU425" s="46"/>
      <c r="EV425" s="46"/>
      <c r="EW425" s="49"/>
      <c r="EX425" s="46"/>
      <c r="EY425" s="46"/>
      <c r="EZ425" s="46"/>
      <c r="FA425" s="49"/>
      <c r="FB425" s="46"/>
      <c r="FC425" s="46"/>
      <c r="FD425" s="46"/>
      <c r="FE425" s="49"/>
      <c r="FF425" s="46"/>
      <c r="FG425" s="46"/>
      <c r="FH425" s="46"/>
      <c r="FI425" s="46"/>
      <c r="FJ425" s="46"/>
    </row>
    <row r="426" spans="1:166" ht="15" customHeight="1">
      <c r="A426" s="46">
        <v>422</v>
      </c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  <c r="EP426" s="46"/>
      <c r="EQ426" s="46"/>
      <c r="ER426" s="46"/>
      <c r="ES426" s="46"/>
      <c r="ET426" s="46"/>
      <c r="EU426" s="46"/>
      <c r="EV426" s="46"/>
      <c r="EW426" s="49"/>
      <c r="EX426" s="46"/>
      <c r="EY426" s="46"/>
      <c r="EZ426" s="46"/>
      <c r="FA426" s="49"/>
      <c r="FB426" s="46"/>
      <c r="FC426" s="46"/>
      <c r="FD426" s="46"/>
      <c r="FE426" s="49"/>
      <c r="FF426" s="46"/>
      <c r="FG426" s="46"/>
      <c r="FH426" s="46"/>
      <c r="FI426" s="46"/>
      <c r="FJ426" s="46"/>
    </row>
    <row r="427" spans="1:166" ht="15" customHeight="1">
      <c r="A427" s="46">
        <v>423</v>
      </c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46"/>
      <c r="DQ427" s="46"/>
      <c r="DR427" s="46"/>
      <c r="DS427" s="46"/>
      <c r="DT427" s="46"/>
      <c r="DU427" s="46"/>
      <c r="DV427" s="46"/>
      <c r="DW427" s="46"/>
      <c r="DX427" s="46"/>
      <c r="DY427" s="46"/>
      <c r="DZ427" s="46"/>
      <c r="EA427" s="46"/>
      <c r="EB427" s="46"/>
      <c r="EC427" s="46"/>
      <c r="ED427" s="46"/>
      <c r="EE427" s="46"/>
      <c r="EF427" s="46"/>
      <c r="EG427" s="46"/>
      <c r="EH427" s="46"/>
      <c r="EI427" s="46"/>
      <c r="EJ427" s="46"/>
      <c r="EK427" s="46"/>
      <c r="EL427" s="46"/>
      <c r="EM427" s="46"/>
      <c r="EN427" s="46"/>
      <c r="EO427" s="46"/>
      <c r="EP427" s="46"/>
      <c r="EQ427" s="46"/>
      <c r="ER427" s="46"/>
      <c r="ES427" s="46"/>
      <c r="ET427" s="46"/>
      <c r="EU427" s="46"/>
      <c r="EV427" s="46"/>
      <c r="EW427" s="49"/>
      <c r="EX427" s="46"/>
      <c r="EY427" s="46"/>
      <c r="EZ427" s="46"/>
      <c r="FA427" s="49"/>
      <c r="FB427" s="46"/>
      <c r="FC427" s="46"/>
      <c r="FD427" s="46"/>
      <c r="FE427" s="49"/>
      <c r="FF427" s="46"/>
      <c r="FG427" s="46"/>
      <c r="FH427" s="46"/>
      <c r="FI427" s="46"/>
      <c r="FJ427" s="46"/>
    </row>
    <row r="428" spans="1:166" ht="15" customHeight="1">
      <c r="A428" s="46">
        <v>424</v>
      </c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46"/>
      <c r="DP428" s="46"/>
      <c r="DQ428" s="46"/>
      <c r="DR428" s="46"/>
      <c r="DS428" s="46"/>
      <c r="DT428" s="46"/>
      <c r="DU428" s="46"/>
      <c r="DV428" s="46"/>
      <c r="DW428" s="46"/>
      <c r="DX428" s="46"/>
      <c r="DY428" s="46"/>
      <c r="DZ428" s="46"/>
      <c r="EA428" s="46"/>
      <c r="EB428" s="46"/>
      <c r="EC428" s="46"/>
      <c r="ED428" s="46"/>
      <c r="EE428" s="46"/>
      <c r="EF428" s="46"/>
      <c r="EG428" s="46"/>
      <c r="EH428" s="46"/>
      <c r="EI428" s="46"/>
      <c r="EJ428" s="46"/>
      <c r="EK428" s="46"/>
      <c r="EL428" s="46"/>
      <c r="EM428" s="46"/>
      <c r="EN428" s="46"/>
      <c r="EO428" s="46"/>
      <c r="EP428" s="46"/>
      <c r="EQ428" s="46"/>
      <c r="ER428" s="46"/>
      <c r="ES428" s="46"/>
      <c r="ET428" s="46"/>
      <c r="EU428" s="46"/>
      <c r="EV428" s="46"/>
      <c r="EW428" s="49"/>
      <c r="EX428" s="46"/>
      <c r="EY428" s="46"/>
      <c r="EZ428" s="46"/>
      <c r="FA428" s="49"/>
      <c r="FB428" s="46"/>
      <c r="FC428" s="46"/>
      <c r="FD428" s="46"/>
      <c r="FE428" s="49"/>
      <c r="FF428" s="46"/>
      <c r="FG428" s="46"/>
      <c r="FH428" s="46"/>
      <c r="FI428" s="46"/>
      <c r="FJ428" s="46"/>
    </row>
    <row r="429" spans="1:166" ht="15" customHeight="1">
      <c r="A429" s="46">
        <v>425</v>
      </c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  <c r="DP429" s="46"/>
      <c r="DQ429" s="46"/>
      <c r="DR429" s="46"/>
      <c r="DS429" s="46"/>
      <c r="DT429" s="46"/>
      <c r="DU429" s="46"/>
      <c r="DV429" s="46"/>
      <c r="DW429" s="46"/>
      <c r="DX429" s="46"/>
      <c r="DY429" s="46"/>
      <c r="DZ429" s="46"/>
      <c r="EA429" s="46"/>
      <c r="EB429" s="46"/>
      <c r="EC429" s="46"/>
      <c r="ED429" s="46"/>
      <c r="EE429" s="46"/>
      <c r="EF429" s="46"/>
      <c r="EG429" s="46"/>
      <c r="EH429" s="46"/>
      <c r="EI429" s="46"/>
      <c r="EJ429" s="46"/>
      <c r="EK429" s="46"/>
      <c r="EL429" s="46"/>
      <c r="EM429" s="46"/>
      <c r="EN429" s="46"/>
      <c r="EO429" s="46"/>
      <c r="EP429" s="46"/>
      <c r="EQ429" s="46"/>
      <c r="ER429" s="46"/>
      <c r="ES429" s="46"/>
      <c r="ET429" s="46"/>
      <c r="EU429" s="46"/>
      <c r="EV429" s="46"/>
      <c r="EW429" s="49"/>
      <c r="EX429" s="46"/>
      <c r="EY429" s="46"/>
      <c r="EZ429" s="46"/>
      <c r="FA429" s="49"/>
      <c r="FB429" s="46"/>
      <c r="FC429" s="46"/>
      <c r="FD429" s="46"/>
      <c r="FE429" s="49"/>
      <c r="FF429" s="46"/>
      <c r="FG429" s="46"/>
      <c r="FH429" s="46"/>
      <c r="FI429" s="46"/>
      <c r="FJ429" s="46"/>
    </row>
    <row r="430" spans="1:166" ht="15" customHeight="1">
      <c r="A430" s="46">
        <v>426</v>
      </c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  <c r="EP430" s="46"/>
      <c r="EQ430" s="46"/>
      <c r="ER430" s="46"/>
      <c r="ES430" s="46"/>
      <c r="ET430" s="46"/>
      <c r="EU430" s="46"/>
      <c r="EV430" s="46"/>
      <c r="EW430" s="49"/>
      <c r="EX430" s="46"/>
      <c r="EY430" s="46"/>
      <c r="EZ430" s="46"/>
      <c r="FA430" s="49"/>
      <c r="FB430" s="46"/>
      <c r="FC430" s="46"/>
      <c r="FD430" s="46"/>
      <c r="FE430" s="49"/>
      <c r="FF430" s="46"/>
      <c r="FG430" s="46"/>
      <c r="FH430" s="46"/>
      <c r="FI430" s="46"/>
      <c r="FJ430" s="46"/>
    </row>
    <row r="431" spans="1:166" ht="15" customHeight="1">
      <c r="A431" s="46">
        <v>427</v>
      </c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46"/>
      <c r="DP431" s="46"/>
      <c r="DQ431" s="46"/>
      <c r="DR431" s="46"/>
      <c r="DS431" s="46"/>
      <c r="DT431" s="46"/>
      <c r="DU431" s="46"/>
      <c r="DV431" s="46"/>
      <c r="DW431" s="46"/>
      <c r="DX431" s="46"/>
      <c r="DY431" s="46"/>
      <c r="DZ431" s="46"/>
      <c r="EA431" s="46"/>
      <c r="EB431" s="46"/>
      <c r="EC431" s="46"/>
      <c r="ED431" s="46"/>
      <c r="EE431" s="46"/>
      <c r="EF431" s="46"/>
      <c r="EG431" s="46"/>
      <c r="EH431" s="46"/>
      <c r="EI431" s="46"/>
      <c r="EJ431" s="46"/>
      <c r="EK431" s="46"/>
      <c r="EL431" s="46"/>
      <c r="EM431" s="46"/>
      <c r="EN431" s="46"/>
      <c r="EO431" s="46"/>
      <c r="EP431" s="46"/>
      <c r="EQ431" s="46"/>
      <c r="ER431" s="46"/>
      <c r="ES431" s="46"/>
      <c r="ET431" s="46"/>
      <c r="EU431" s="46"/>
      <c r="EV431" s="46"/>
      <c r="EW431" s="49"/>
      <c r="EX431" s="46"/>
      <c r="EY431" s="46"/>
      <c r="EZ431" s="46"/>
      <c r="FA431" s="49"/>
      <c r="FB431" s="46"/>
      <c r="FC431" s="46"/>
      <c r="FD431" s="46"/>
      <c r="FE431" s="49"/>
      <c r="FF431" s="46"/>
      <c r="FG431" s="46"/>
      <c r="FH431" s="46"/>
      <c r="FI431" s="46"/>
      <c r="FJ431" s="46"/>
    </row>
    <row r="432" spans="1:166" ht="15" customHeight="1">
      <c r="A432" s="46">
        <v>428</v>
      </c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46"/>
      <c r="DP432" s="46"/>
      <c r="DQ432" s="46"/>
      <c r="DR432" s="46"/>
      <c r="DS432" s="46"/>
      <c r="DT432" s="46"/>
      <c r="DU432" s="46"/>
      <c r="DV432" s="46"/>
      <c r="DW432" s="46"/>
      <c r="DX432" s="46"/>
      <c r="DY432" s="46"/>
      <c r="DZ432" s="46"/>
      <c r="EA432" s="46"/>
      <c r="EB432" s="46"/>
      <c r="EC432" s="46"/>
      <c r="ED432" s="46"/>
      <c r="EE432" s="46"/>
      <c r="EF432" s="46"/>
      <c r="EG432" s="46"/>
      <c r="EH432" s="46"/>
      <c r="EI432" s="46"/>
      <c r="EJ432" s="46"/>
      <c r="EK432" s="46"/>
      <c r="EL432" s="46"/>
      <c r="EM432" s="46"/>
      <c r="EN432" s="46"/>
      <c r="EO432" s="46"/>
      <c r="EP432" s="46"/>
      <c r="EQ432" s="46"/>
      <c r="ER432" s="46"/>
      <c r="ES432" s="46"/>
      <c r="ET432" s="46"/>
      <c r="EU432" s="46"/>
      <c r="EV432" s="46"/>
      <c r="EW432" s="49"/>
      <c r="EX432" s="46"/>
      <c r="EY432" s="46"/>
      <c r="EZ432" s="46"/>
      <c r="FA432" s="49"/>
      <c r="FB432" s="46"/>
      <c r="FC432" s="46"/>
      <c r="FD432" s="46"/>
      <c r="FE432" s="49"/>
      <c r="FF432" s="46"/>
      <c r="FG432" s="46"/>
      <c r="FH432" s="46"/>
      <c r="FI432" s="46"/>
      <c r="FJ432" s="46"/>
    </row>
    <row r="433" spans="1:166" ht="15" customHeight="1">
      <c r="A433" s="46">
        <v>429</v>
      </c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  <c r="DL433" s="46"/>
      <c r="DM433" s="46"/>
      <c r="DN433" s="46"/>
      <c r="DO433" s="46"/>
      <c r="DP433" s="46"/>
      <c r="DQ433" s="46"/>
      <c r="DR433" s="46"/>
      <c r="DS433" s="46"/>
      <c r="DT433" s="46"/>
      <c r="DU433" s="46"/>
      <c r="DV433" s="46"/>
      <c r="DW433" s="46"/>
      <c r="DX433" s="46"/>
      <c r="DY433" s="46"/>
      <c r="DZ433" s="46"/>
      <c r="EA433" s="46"/>
      <c r="EB433" s="46"/>
      <c r="EC433" s="46"/>
      <c r="ED433" s="46"/>
      <c r="EE433" s="46"/>
      <c r="EF433" s="46"/>
      <c r="EG433" s="46"/>
      <c r="EH433" s="46"/>
      <c r="EI433" s="46"/>
      <c r="EJ433" s="46"/>
      <c r="EK433" s="46"/>
      <c r="EL433" s="46"/>
      <c r="EM433" s="46"/>
      <c r="EN433" s="46"/>
      <c r="EO433" s="46"/>
      <c r="EP433" s="46"/>
      <c r="EQ433" s="46"/>
      <c r="ER433" s="46"/>
      <c r="ES433" s="46"/>
      <c r="ET433" s="46"/>
      <c r="EU433" s="46"/>
      <c r="EV433" s="46"/>
      <c r="EW433" s="49"/>
      <c r="EX433" s="46"/>
      <c r="EY433" s="46"/>
      <c r="EZ433" s="46"/>
      <c r="FA433" s="49"/>
      <c r="FB433" s="46"/>
      <c r="FC433" s="46"/>
      <c r="FD433" s="46"/>
      <c r="FE433" s="49"/>
      <c r="FF433" s="46"/>
      <c r="FG433" s="46"/>
      <c r="FH433" s="46"/>
      <c r="FI433" s="46"/>
      <c r="FJ433" s="46"/>
    </row>
    <row r="434" spans="1:166" ht="15" customHeight="1">
      <c r="A434" s="46">
        <v>430</v>
      </c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/>
      <c r="DO434" s="46"/>
      <c r="DP434" s="46"/>
      <c r="DQ434" s="46"/>
      <c r="DR434" s="46"/>
      <c r="DS434" s="46"/>
      <c r="DT434" s="46"/>
      <c r="DU434" s="46"/>
      <c r="DV434" s="46"/>
      <c r="DW434" s="46"/>
      <c r="DX434" s="46"/>
      <c r="DY434" s="46"/>
      <c r="DZ434" s="46"/>
      <c r="EA434" s="46"/>
      <c r="EB434" s="46"/>
      <c r="EC434" s="46"/>
      <c r="ED434" s="46"/>
      <c r="EE434" s="46"/>
      <c r="EF434" s="46"/>
      <c r="EG434" s="46"/>
      <c r="EH434" s="46"/>
      <c r="EI434" s="46"/>
      <c r="EJ434" s="46"/>
      <c r="EK434" s="46"/>
      <c r="EL434" s="46"/>
      <c r="EM434" s="46"/>
      <c r="EN434" s="46"/>
      <c r="EO434" s="46"/>
      <c r="EP434" s="46"/>
      <c r="EQ434" s="46"/>
      <c r="ER434" s="46"/>
      <c r="ES434" s="46"/>
      <c r="ET434" s="46"/>
      <c r="EU434" s="46"/>
      <c r="EV434" s="46"/>
      <c r="EW434" s="49"/>
      <c r="EX434" s="46"/>
      <c r="EY434" s="46"/>
      <c r="EZ434" s="46"/>
      <c r="FA434" s="49"/>
      <c r="FB434" s="46"/>
      <c r="FC434" s="46"/>
      <c r="FD434" s="46"/>
      <c r="FE434" s="49"/>
      <c r="FF434" s="46"/>
      <c r="FG434" s="46"/>
      <c r="FH434" s="46"/>
      <c r="FI434" s="46"/>
      <c r="FJ434" s="46"/>
    </row>
    <row r="435" spans="1:166" ht="15" customHeight="1">
      <c r="A435" s="46">
        <v>431</v>
      </c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46"/>
      <c r="DP435" s="46"/>
      <c r="DQ435" s="46"/>
      <c r="DR435" s="46"/>
      <c r="DS435" s="46"/>
      <c r="DT435" s="46"/>
      <c r="DU435" s="46"/>
      <c r="DV435" s="46"/>
      <c r="DW435" s="46"/>
      <c r="DX435" s="46"/>
      <c r="DY435" s="46"/>
      <c r="DZ435" s="46"/>
      <c r="EA435" s="46"/>
      <c r="EB435" s="46"/>
      <c r="EC435" s="46"/>
      <c r="ED435" s="46"/>
      <c r="EE435" s="46"/>
      <c r="EF435" s="46"/>
      <c r="EG435" s="46"/>
      <c r="EH435" s="46"/>
      <c r="EI435" s="46"/>
      <c r="EJ435" s="46"/>
      <c r="EK435" s="46"/>
      <c r="EL435" s="46"/>
      <c r="EM435" s="46"/>
      <c r="EN435" s="46"/>
      <c r="EO435" s="46"/>
      <c r="EP435" s="46"/>
      <c r="EQ435" s="46"/>
      <c r="ER435" s="46"/>
      <c r="ES435" s="46"/>
      <c r="ET435" s="46"/>
      <c r="EU435" s="46"/>
      <c r="EV435" s="46"/>
      <c r="EW435" s="49"/>
      <c r="EX435" s="46"/>
      <c r="EY435" s="46"/>
      <c r="EZ435" s="46"/>
      <c r="FA435" s="49"/>
      <c r="FB435" s="46"/>
      <c r="FC435" s="46"/>
      <c r="FD435" s="46"/>
      <c r="FE435" s="49"/>
      <c r="FF435" s="46"/>
      <c r="FG435" s="46"/>
      <c r="FH435" s="46"/>
      <c r="FI435" s="46"/>
      <c r="FJ435" s="46"/>
    </row>
    <row r="436" spans="1:166" ht="15" customHeight="1">
      <c r="A436" s="46">
        <v>432</v>
      </c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  <c r="DL436" s="46"/>
      <c r="DM436" s="46"/>
      <c r="DN436" s="46"/>
      <c r="DO436" s="46"/>
      <c r="DP436" s="46"/>
      <c r="DQ436" s="46"/>
      <c r="DR436" s="46"/>
      <c r="DS436" s="46"/>
      <c r="DT436" s="46"/>
      <c r="DU436" s="46"/>
      <c r="DV436" s="46"/>
      <c r="DW436" s="46"/>
      <c r="DX436" s="46"/>
      <c r="DY436" s="46"/>
      <c r="DZ436" s="46"/>
      <c r="EA436" s="46"/>
      <c r="EB436" s="46"/>
      <c r="EC436" s="46"/>
      <c r="ED436" s="46"/>
      <c r="EE436" s="46"/>
      <c r="EF436" s="46"/>
      <c r="EG436" s="46"/>
      <c r="EH436" s="46"/>
      <c r="EI436" s="46"/>
      <c r="EJ436" s="46"/>
      <c r="EK436" s="46"/>
      <c r="EL436" s="46"/>
      <c r="EM436" s="46"/>
      <c r="EN436" s="46"/>
      <c r="EO436" s="46"/>
      <c r="EP436" s="46"/>
      <c r="EQ436" s="46"/>
      <c r="ER436" s="46"/>
      <c r="ES436" s="46"/>
      <c r="ET436" s="46"/>
      <c r="EU436" s="46"/>
      <c r="EV436" s="46"/>
      <c r="EW436" s="49"/>
      <c r="EX436" s="46"/>
      <c r="EY436" s="46"/>
      <c r="EZ436" s="46"/>
      <c r="FA436" s="49"/>
      <c r="FB436" s="46"/>
      <c r="FC436" s="46"/>
      <c r="FD436" s="46"/>
      <c r="FE436" s="49"/>
      <c r="FF436" s="46"/>
      <c r="FG436" s="46"/>
      <c r="FH436" s="46"/>
      <c r="FI436" s="46"/>
      <c r="FJ436" s="46"/>
    </row>
    <row r="437" spans="1:166" ht="15" customHeight="1">
      <c r="A437" s="46">
        <v>433</v>
      </c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9"/>
      <c r="EX437" s="46"/>
      <c r="EY437" s="46"/>
      <c r="EZ437" s="46"/>
      <c r="FA437" s="49"/>
      <c r="FB437" s="46"/>
      <c r="FC437" s="46"/>
      <c r="FD437" s="46"/>
      <c r="FE437" s="49"/>
      <c r="FF437" s="46"/>
      <c r="FG437" s="46"/>
      <c r="FH437" s="46"/>
      <c r="FI437" s="46"/>
      <c r="FJ437" s="46"/>
    </row>
    <row r="438" spans="1:166" ht="15" customHeight="1">
      <c r="A438" s="46">
        <v>434</v>
      </c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/>
      <c r="DY438" s="46"/>
      <c r="DZ438" s="46"/>
      <c r="EA438" s="46"/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/>
      <c r="EO438" s="46"/>
      <c r="EP438" s="46"/>
      <c r="EQ438" s="46"/>
      <c r="ER438" s="46"/>
      <c r="ES438" s="46"/>
      <c r="ET438" s="46"/>
      <c r="EU438" s="46"/>
      <c r="EV438" s="46"/>
      <c r="EW438" s="49"/>
      <c r="EX438" s="46"/>
      <c r="EY438" s="46"/>
      <c r="EZ438" s="46"/>
      <c r="FA438" s="49"/>
      <c r="FB438" s="46"/>
      <c r="FC438" s="46"/>
      <c r="FD438" s="46"/>
      <c r="FE438" s="49"/>
      <c r="FF438" s="46"/>
      <c r="FG438" s="46"/>
      <c r="FH438" s="46"/>
      <c r="FI438" s="46"/>
      <c r="FJ438" s="46"/>
    </row>
    <row r="439" spans="1:166" ht="15" customHeight="1">
      <c r="A439" s="46">
        <v>435</v>
      </c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9"/>
      <c r="EX439" s="46"/>
      <c r="EY439" s="46"/>
      <c r="EZ439" s="46"/>
      <c r="FA439" s="49"/>
      <c r="FB439" s="46"/>
      <c r="FC439" s="46"/>
      <c r="FD439" s="46"/>
      <c r="FE439" s="49"/>
      <c r="FF439" s="46"/>
      <c r="FG439" s="46"/>
      <c r="FH439" s="46"/>
      <c r="FI439" s="46"/>
      <c r="FJ439" s="46"/>
    </row>
    <row r="440" spans="1:166" ht="15" customHeight="1">
      <c r="A440" s="46">
        <v>436</v>
      </c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  <c r="DL440" s="46"/>
      <c r="DM440" s="46"/>
      <c r="DN440" s="46"/>
      <c r="DO440" s="46"/>
      <c r="DP440" s="46"/>
      <c r="DQ440" s="46"/>
      <c r="DR440" s="46"/>
      <c r="DS440" s="46"/>
      <c r="DT440" s="46"/>
      <c r="DU440" s="46"/>
      <c r="DV440" s="46"/>
      <c r="DW440" s="46"/>
      <c r="DX440" s="46"/>
      <c r="DY440" s="46"/>
      <c r="DZ440" s="46"/>
      <c r="EA440" s="46"/>
      <c r="EB440" s="46"/>
      <c r="EC440" s="46"/>
      <c r="ED440" s="46"/>
      <c r="EE440" s="46"/>
      <c r="EF440" s="46"/>
      <c r="EG440" s="46"/>
      <c r="EH440" s="46"/>
      <c r="EI440" s="46"/>
      <c r="EJ440" s="46"/>
      <c r="EK440" s="46"/>
      <c r="EL440" s="46"/>
      <c r="EM440" s="46"/>
      <c r="EN440" s="46"/>
      <c r="EO440" s="46"/>
      <c r="EP440" s="46"/>
      <c r="EQ440" s="46"/>
      <c r="ER440" s="46"/>
      <c r="ES440" s="46"/>
      <c r="ET440" s="46"/>
      <c r="EU440" s="46"/>
      <c r="EV440" s="46"/>
      <c r="EW440" s="49"/>
      <c r="EX440" s="46"/>
      <c r="EY440" s="46"/>
      <c r="EZ440" s="46"/>
      <c r="FA440" s="49"/>
      <c r="FB440" s="46"/>
      <c r="FC440" s="46"/>
      <c r="FD440" s="46"/>
      <c r="FE440" s="49"/>
      <c r="FF440" s="46"/>
      <c r="FG440" s="46"/>
      <c r="FH440" s="46"/>
      <c r="FI440" s="46"/>
      <c r="FJ440" s="46"/>
    </row>
    <row r="441" spans="1:166" ht="15" customHeight="1">
      <c r="A441" s="46">
        <v>437</v>
      </c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/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9"/>
      <c r="EX441" s="46"/>
      <c r="EY441" s="46"/>
      <c r="EZ441" s="46"/>
      <c r="FA441" s="49"/>
      <c r="FB441" s="46"/>
      <c r="FC441" s="46"/>
      <c r="FD441" s="46"/>
      <c r="FE441" s="49"/>
      <c r="FF441" s="46"/>
      <c r="FG441" s="46"/>
      <c r="FH441" s="46"/>
      <c r="FI441" s="46"/>
      <c r="FJ441" s="46"/>
    </row>
    <row r="442" spans="1:166" ht="15" customHeight="1">
      <c r="A442" s="46">
        <v>438</v>
      </c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  <c r="DL442" s="46"/>
      <c r="DM442" s="46"/>
      <c r="DN442" s="46"/>
      <c r="DO442" s="46"/>
      <c r="DP442" s="46"/>
      <c r="DQ442" s="46"/>
      <c r="DR442" s="46"/>
      <c r="DS442" s="46"/>
      <c r="DT442" s="46"/>
      <c r="DU442" s="46"/>
      <c r="DV442" s="46"/>
      <c r="DW442" s="46"/>
      <c r="DX442" s="46"/>
      <c r="DY442" s="46"/>
      <c r="DZ442" s="46"/>
      <c r="EA442" s="46"/>
      <c r="EB442" s="46"/>
      <c r="EC442" s="46"/>
      <c r="ED442" s="46"/>
      <c r="EE442" s="46"/>
      <c r="EF442" s="46"/>
      <c r="EG442" s="46"/>
      <c r="EH442" s="46"/>
      <c r="EI442" s="46"/>
      <c r="EJ442" s="46"/>
      <c r="EK442" s="46"/>
      <c r="EL442" s="46"/>
      <c r="EM442" s="46"/>
      <c r="EN442" s="46"/>
      <c r="EO442" s="46"/>
      <c r="EP442" s="46"/>
      <c r="EQ442" s="46"/>
      <c r="ER442" s="46"/>
      <c r="ES442" s="46"/>
      <c r="ET442" s="46"/>
      <c r="EU442" s="46"/>
      <c r="EV442" s="46"/>
      <c r="EW442" s="49"/>
      <c r="EX442" s="46"/>
      <c r="EY442" s="46"/>
      <c r="EZ442" s="46"/>
      <c r="FA442" s="49"/>
      <c r="FB442" s="46"/>
      <c r="FC442" s="46"/>
      <c r="FD442" s="46"/>
      <c r="FE442" s="49"/>
      <c r="FF442" s="46"/>
      <c r="FG442" s="46"/>
      <c r="FH442" s="46"/>
      <c r="FI442" s="46"/>
      <c r="FJ442" s="46"/>
    </row>
    <row r="443" spans="1:166" ht="15" customHeight="1">
      <c r="A443" s="46">
        <v>439</v>
      </c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  <c r="DL443" s="46"/>
      <c r="DM443" s="46"/>
      <c r="DN443" s="46"/>
      <c r="DO443" s="46"/>
      <c r="DP443" s="46"/>
      <c r="DQ443" s="46"/>
      <c r="DR443" s="46"/>
      <c r="DS443" s="46"/>
      <c r="DT443" s="46"/>
      <c r="DU443" s="46"/>
      <c r="DV443" s="46"/>
      <c r="DW443" s="46"/>
      <c r="DX443" s="46"/>
      <c r="DY443" s="46"/>
      <c r="DZ443" s="46"/>
      <c r="EA443" s="46"/>
      <c r="EB443" s="46"/>
      <c r="EC443" s="46"/>
      <c r="ED443" s="46"/>
      <c r="EE443" s="46"/>
      <c r="EF443" s="46"/>
      <c r="EG443" s="46"/>
      <c r="EH443" s="46"/>
      <c r="EI443" s="46"/>
      <c r="EJ443" s="46"/>
      <c r="EK443" s="46"/>
      <c r="EL443" s="46"/>
      <c r="EM443" s="46"/>
      <c r="EN443" s="46"/>
      <c r="EO443" s="46"/>
      <c r="EP443" s="46"/>
      <c r="EQ443" s="46"/>
      <c r="ER443" s="46"/>
      <c r="ES443" s="46"/>
      <c r="ET443" s="46"/>
      <c r="EU443" s="46"/>
      <c r="EV443" s="46"/>
      <c r="EW443" s="49"/>
      <c r="EX443" s="46"/>
      <c r="EY443" s="46"/>
      <c r="EZ443" s="46"/>
      <c r="FA443" s="49"/>
      <c r="FB443" s="46"/>
      <c r="FC443" s="46"/>
      <c r="FD443" s="46"/>
      <c r="FE443" s="49"/>
      <c r="FF443" s="46"/>
      <c r="FG443" s="46"/>
      <c r="FH443" s="46"/>
      <c r="FI443" s="46"/>
      <c r="FJ443" s="46"/>
    </row>
    <row r="444" spans="1:166" ht="15" customHeight="1">
      <c r="A444" s="46">
        <v>440</v>
      </c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  <c r="DL444" s="46"/>
      <c r="DM444" s="46"/>
      <c r="DN444" s="46"/>
      <c r="DO444" s="46"/>
      <c r="DP444" s="46"/>
      <c r="DQ444" s="46"/>
      <c r="DR444" s="46"/>
      <c r="DS444" s="46"/>
      <c r="DT444" s="46"/>
      <c r="DU444" s="46"/>
      <c r="DV444" s="46"/>
      <c r="DW444" s="46"/>
      <c r="DX444" s="46"/>
      <c r="DY444" s="46"/>
      <c r="DZ444" s="46"/>
      <c r="EA444" s="46"/>
      <c r="EB444" s="46"/>
      <c r="EC444" s="46"/>
      <c r="ED444" s="46"/>
      <c r="EE444" s="46"/>
      <c r="EF444" s="46"/>
      <c r="EG444" s="46"/>
      <c r="EH444" s="46"/>
      <c r="EI444" s="46"/>
      <c r="EJ444" s="46"/>
      <c r="EK444" s="46"/>
      <c r="EL444" s="46"/>
      <c r="EM444" s="46"/>
      <c r="EN444" s="46"/>
      <c r="EO444" s="46"/>
      <c r="EP444" s="46"/>
      <c r="EQ444" s="46"/>
      <c r="ER444" s="46"/>
      <c r="ES444" s="46"/>
      <c r="ET444" s="46"/>
      <c r="EU444" s="46"/>
      <c r="EV444" s="46"/>
      <c r="EW444" s="49"/>
      <c r="EX444" s="46"/>
      <c r="EY444" s="46"/>
      <c r="EZ444" s="46"/>
      <c r="FA444" s="49"/>
      <c r="FB444" s="46"/>
      <c r="FC444" s="46"/>
      <c r="FD444" s="46"/>
      <c r="FE444" s="49"/>
      <c r="FF444" s="46"/>
      <c r="FG444" s="46"/>
      <c r="FH444" s="46"/>
      <c r="FI444" s="46"/>
      <c r="FJ444" s="46"/>
    </row>
    <row r="445" spans="1:166" ht="15" customHeight="1">
      <c r="A445" s="46">
        <v>441</v>
      </c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  <c r="DL445" s="46"/>
      <c r="DM445" s="46"/>
      <c r="DN445" s="46"/>
      <c r="DO445" s="46"/>
      <c r="DP445" s="46"/>
      <c r="DQ445" s="46"/>
      <c r="DR445" s="46"/>
      <c r="DS445" s="46"/>
      <c r="DT445" s="46"/>
      <c r="DU445" s="46"/>
      <c r="DV445" s="46"/>
      <c r="DW445" s="46"/>
      <c r="DX445" s="46"/>
      <c r="DY445" s="46"/>
      <c r="DZ445" s="46"/>
      <c r="EA445" s="46"/>
      <c r="EB445" s="46"/>
      <c r="EC445" s="46"/>
      <c r="ED445" s="46"/>
      <c r="EE445" s="46"/>
      <c r="EF445" s="46"/>
      <c r="EG445" s="46"/>
      <c r="EH445" s="46"/>
      <c r="EI445" s="46"/>
      <c r="EJ445" s="46"/>
      <c r="EK445" s="46"/>
      <c r="EL445" s="46"/>
      <c r="EM445" s="46"/>
      <c r="EN445" s="46"/>
      <c r="EO445" s="46"/>
      <c r="EP445" s="46"/>
      <c r="EQ445" s="46"/>
      <c r="ER445" s="46"/>
      <c r="ES445" s="46"/>
      <c r="ET445" s="46"/>
      <c r="EU445" s="46"/>
      <c r="EV445" s="46"/>
      <c r="EW445" s="49"/>
      <c r="EX445" s="46"/>
      <c r="EY445" s="46"/>
      <c r="EZ445" s="46"/>
      <c r="FA445" s="49"/>
      <c r="FB445" s="46"/>
      <c r="FC445" s="46"/>
      <c r="FD445" s="46"/>
      <c r="FE445" s="49"/>
      <c r="FF445" s="46"/>
      <c r="FG445" s="46"/>
      <c r="FH445" s="46"/>
      <c r="FI445" s="46"/>
      <c r="FJ445" s="46"/>
    </row>
    <row r="446" spans="1:166" ht="15" customHeight="1">
      <c r="A446" s="46">
        <v>442</v>
      </c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  <c r="DL446" s="46"/>
      <c r="DM446" s="46"/>
      <c r="DN446" s="46"/>
      <c r="DO446" s="46"/>
      <c r="DP446" s="46"/>
      <c r="DQ446" s="46"/>
      <c r="DR446" s="46"/>
      <c r="DS446" s="46"/>
      <c r="DT446" s="46"/>
      <c r="DU446" s="46"/>
      <c r="DV446" s="46"/>
      <c r="DW446" s="46"/>
      <c r="DX446" s="46"/>
      <c r="DY446" s="46"/>
      <c r="DZ446" s="46"/>
      <c r="EA446" s="46"/>
      <c r="EB446" s="46"/>
      <c r="EC446" s="46"/>
      <c r="ED446" s="46"/>
      <c r="EE446" s="46"/>
      <c r="EF446" s="46"/>
      <c r="EG446" s="46"/>
      <c r="EH446" s="46"/>
      <c r="EI446" s="46"/>
      <c r="EJ446" s="46"/>
      <c r="EK446" s="46"/>
      <c r="EL446" s="46"/>
      <c r="EM446" s="46"/>
      <c r="EN446" s="46"/>
      <c r="EO446" s="46"/>
      <c r="EP446" s="46"/>
      <c r="EQ446" s="46"/>
      <c r="ER446" s="46"/>
      <c r="ES446" s="46"/>
      <c r="ET446" s="46"/>
      <c r="EU446" s="46"/>
      <c r="EV446" s="46"/>
      <c r="EW446" s="49"/>
      <c r="EX446" s="46"/>
      <c r="EY446" s="46"/>
      <c r="EZ446" s="46"/>
      <c r="FA446" s="49"/>
      <c r="FB446" s="46"/>
      <c r="FC446" s="46"/>
      <c r="FD446" s="46"/>
      <c r="FE446" s="49"/>
      <c r="FF446" s="46"/>
      <c r="FG446" s="46"/>
      <c r="FH446" s="46"/>
      <c r="FI446" s="46"/>
      <c r="FJ446" s="46"/>
    </row>
    <row r="447" spans="1:166" ht="15" customHeight="1">
      <c r="A447" s="46">
        <v>443</v>
      </c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46"/>
      <c r="DP447" s="46"/>
      <c r="DQ447" s="46"/>
      <c r="DR447" s="46"/>
      <c r="DS447" s="46"/>
      <c r="DT447" s="46"/>
      <c r="DU447" s="46"/>
      <c r="DV447" s="46"/>
      <c r="DW447" s="46"/>
      <c r="DX447" s="46"/>
      <c r="DY447" s="46"/>
      <c r="DZ447" s="46"/>
      <c r="EA447" s="46"/>
      <c r="EB447" s="46"/>
      <c r="EC447" s="46"/>
      <c r="ED447" s="46"/>
      <c r="EE447" s="46"/>
      <c r="EF447" s="46"/>
      <c r="EG447" s="46"/>
      <c r="EH447" s="46"/>
      <c r="EI447" s="46"/>
      <c r="EJ447" s="46"/>
      <c r="EK447" s="46"/>
      <c r="EL447" s="46"/>
      <c r="EM447" s="46"/>
      <c r="EN447" s="46"/>
      <c r="EO447" s="46"/>
      <c r="EP447" s="46"/>
      <c r="EQ447" s="46"/>
      <c r="ER447" s="46"/>
      <c r="ES447" s="46"/>
      <c r="ET447" s="46"/>
      <c r="EU447" s="46"/>
      <c r="EV447" s="46"/>
      <c r="EW447" s="49"/>
      <c r="EX447" s="46"/>
      <c r="EY447" s="46"/>
      <c r="EZ447" s="46"/>
      <c r="FA447" s="49"/>
      <c r="FB447" s="46"/>
      <c r="FC447" s="46"/>
      <c r="FD447" s="46"/>
      <c r="FE447" s="49"/>
      <c r="FF447" s="46"/>
      <c r="FG447" s="46"/>
      <c r="FH447" s="46"/>
      <c r="FI447" s="46"/>
      <c r="FJ447" s="46"/>
    </row>
    <row r="448" spans="1:166" ht="15" customHeight="1">
      <c r="A448" s="46">
        <v>444</v>
      </c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  <c r="DL448" s="46"/>
      <c r="DM448" s="46"/>
      <c r="DN448" s="46"/>
      <c r="DO448" s="46"/>
      <c r="DP448" s="46"/>
      <c r="DQ448" s="46"/>
      <c r="DR448" s="46"/>
      <c r="DS448" s="46"/>
      <c r="DT448" s="46"/>
      <c r="DU448" s="46"/>
      <c r="DV448" s="46"/>
      <c r="DW448" s="46"/>
      <c r="DX448" s="46"/>
      <c r="DY448" s="46"/>
      <c r="DZ448" s="46"/>
      <c r="EA448" s="46"/>
      <c r="EB448" s="46"/>
      <c r="EC448" s="46"/>
      <c r="ED448" s="46"/>
      <c r="EE448" s="46"/>
      <c r="EF448" s="46"/>
      <c r="EG448" s="46"/>
      <c r="EH448" s="46"/>
      <c r="EI448" s="46"/>
      <c r="EJ448" s="46"/>
      <c r="EK448" s="46"/>
      <c r="EL448" s="46"/>
      <c r="EM448" s="46"/>
      <c r="EN448" s="46"/>
      <c r="EO448" s="46"/>
      <c r="EP448" s="46"/>
      <c r="EQ448" s="46"/>
      <c r="ER448" s="46"/>
      <c r="ES448" s="46"/>
      <c r="ET448" s="46"/>
      <c r="EU448" s="46"/>
      <c r="EV448" s="46"/>
      <c r="EW448" s="49"/>
      <c r="EX448" s="46"/>
      <c r="EY448" s="46"/>
      <c r="EZ448" s="46"/>
      <c r="FA448" s="49"/>
      <c r="FB448" s="46"/>
      <c r="FC448" s="46"/>
      <c r="FD448" s="46"/>
      <c r="FE448" s="49"/>
      <c r="FF448" s="46"/>
      <c r="FG448" s="46"/>
      <c r="FH448" s="46"/>
      <c r="FI448" s="46"/>
      <c r="FJ448" s="46"/>
    </row>
    <row r="449" spans="1:166" ht="15" customHeight="1">
      <c r="A449" s="46">
        <v>445</v>
      </c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  <c r="DL449" s="46"/>
      <c r="DM449" s="46"/>
      <c r="DN449" s="46"/>
      <c r="DO449" s="46"/>
      <c r="DP449" s="46"/>
      <c r="DQ449" s="46"/>
      <c r="DR449" s="46"/>
      <c r="DS449" s="46"/>
      <c r="DT449" s="46"/>
      <c r="DU449" s="46"/>
      <c r="DV449" s="46"/>
      <c r="DW449" s="46"/>
      <c r="DX449" s="46"/>
      <c r="DY449" s="46"/>
      <c r="DZ449" s="46"/>
      <c r="EA449" s="46"/>
      <c r="EB449" s="46"/>
      <c r="EC449" s="46"/>
      <c r="ED449" s="46"/>
      <c r="EE449" s="46"/>
      <c r="EF449" s="46"/>
      <c r="EG449" s="46"/>
      <c r="EH449" s="46"/>
      <c r="EI449" s="46"/>
      <c r="EJ449" s="46"/>
      <c r="EK449" s="46"/>
      <c r="EL449" s="46"/>
      <c r="EM449" s="46"/>
      <c r="EN449" s="46"/>
      <c r="EO449" s="46"/>
      <c r="EP449" s="46"/>
      <c r="EQ449" s="46"/>
      <c r="ER449" s="46"/>
      <c r="ES449" s="46"/>
      <c r="ET449" s="46"/>
      <c r="EU449" s="46"/>
      <c r="EV449" s="46"/>
      <c r="EW449" s="49"/>
      <c r="EX449" s="46"/>
      <c r="EY449" s="46"/>
      <c r="EZ449" s="46"/>
      <c r="FA449" s="49"/>
      <c r="FB449" s="46"/>
      <c r="FC449" s="46"/>
      <c r="FD449" s="46"/>
      <c r="FE449" s="49"/>
      <c r="FF449" s="46"/>
      <c r="FG449" s="46"/>
      <c r="FH449" s="46"/>
      <c r="FI449" s="46"/>
      <c r="FJ449" s="46"/>
    </row>
    <row r="450" spans="1:166" ht="15" customHeight="1">
      <c r="A450" s="46">
        <v>446</v>
      </c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  <c r="CQ450" s="46"/>
      <c r="CR450" s="46"/>
      <c r="CS450" s="46"/>
      <c r="CT450" s="46"/>
      <c r="CU450" s="46"/>
      <c r="CV450" s="46"/>
      <c r="CW450" s="46"/>
      <c r="CX450" s="46"/>
      <c r="CY450" s="46"/>
      <c r="CZ450" s="46"/>
      <c r="DA450" s="46"/>
      <c r="DB450" s="46"/>
      <c r="DC450" s="46"/>
      <c r="DD450" s="46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46"/>
      <c r="DP450" s="46"/>
      <c r="DQ450" s="46"/>
      <c r="DR450" s="46"/>
      <c r="DS450" s="46"/>
      <c r="DT450" s="46"/>
      <c r="DU450" s="46"/>
      <c r="DV450" s="46"/>
      <c r="DW450" s="46"/>
      <c r="DX450" s="46"/>
      <c r="DY450" s="46"/>
      <c r="DZ450" s="46"/>
      <c r="EA450" s="46"/>
      <c r="EB450" s="46"/>
      <c r="EC450" s="46"/>
      <c r="ED450" s="46"/>
      <c r="EE450" s="46"/>
      <c r="EF450" s="46"/>
      <c r="EG450" s="46"/>
      <c r="EH450" s="46"/>
      <c r="EI450" s="46"/>
      <c r="EJ450" s="46"/>
      <c r="EK450" s="46"/>
      <c r="EL450" s="46"/>
      <c r="EM450" s="46"/>
      <c r="EN450" s="46"/>
      <c r="EO450" s="46"/>
      <c r="EP450" s="46"/>
      <c r="EQ450" s="46"/>
      <c r="ER450" s="46"/>
      <c r="ES450" s="46"/>
      <c r="ET450" s="46"/>
      <c r="EU450" s="46"/>
      <c r="EV450" s="46"/>
      <c r="EW450" s="49"/>
      <c r="EX450" s="46"/>
      <c r="EY450" s="46"/>
      <c r="EZ450" s="46"/>
      <c r="FA450" s="49"/>
      <c r="FB450" s="46"/>
      <c r="FC450" s="46"/>
      <c r="FD450" s="46"/>
      <c r="FE450" s="49"/>
      <c r="FF450" s="46"/>
      <c r="FG450" s="46"/>
      <c r="FH450" s="46"/>
      <c r="FI450" s="46"/>
      <c r="FJ450" s="46"/>
    </row>
    <row r="451" spans="1:166" ht="15" customHeight="1">
      <c r="A451" s="46">
        <v>447</v>
      </c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  <c r="CQ451" s="46"/>
      <c r="CR451" s="46"/>
      <c r="CS451" s="46"/>
      <c r="CT451" s="46"/>
      <c r="CU451" s="46"/>
      <c r="CV451" s="46"/>
      <c r="CW451" s="46"/>
      <c r="CX451" s="46"/>
      <c r="CY451" s="46"/>
      <c r="CZ451" s="46"/>
      <c r="DA451" s="46"/>
      <c r="DB451" s="46"/>
      <c r="DC451" s="46"/>
      <c r="DD451" s="46"/>
      <c r="DE451" s="46"/>
      <c r="DF451" s="46"/>
      <c r="DG451" s="46"/>
      <c r="DH451" s="46"/>
      <c r="DI451" s="46"/>
      <c r="DJ451" s="46"/>
      <c r="DK451" s="46"/>
      <c r="DL451" s="46"/>
      <c r="DM451" s="46"/>
      <c r="DN451" s="46"/>
      <c r="DO451" s="46"/>
      <c r="DP451" s="46"/>
      <c r="DQ451" s="46"/>
      <c r="DR451" s="46"/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/>
      <c r="EI451" s="46"/>
      <c r="EJ451" s="46"/>
      <c r="EK451" s="46"/>
      <c r="EL451" s="46"/>
      <c r="EM451" s="46"/>
      <c r="EN451" s="46"/>
      <c r="EO451" s="46"/>
      <c r="EP451" s="46"/>
      <c r="EQ451" s="46"/>
      <c r="ER451" s="46"/>
      <c r="ES451" s="46"/>
      <c r="ET451" s="46"/>
      <c r="EU451" s="46"/>
      <c r="EV451" s="46"/>
      <c r="EW451" s="49"/>
      <c r="EX451" s="46"/>
      <c r="EY451" s="46"/>
      <c r="EZ451" s="46"/>
      <c r="FA451" s="49"/>
      <c r="FB451" s="46"/>
      <c r="FC451" s="46"/>
      <c r="FD451" s="46"/>
      <c r="FE451" s="49"/>
      <c r="FF451" s="46"/>
      <c r="FG451" s="46"/>
      <c r="FH451" s="46"/>
      <c r="FI451" s="46"/>
      <c r="FJ451" s="46"/>
    </row>
    <row r="452" spans="1:166" ht="15" customHeight="1">
      <c r="A452" s="46">
        <v>448</v>
      </c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  <c r="CQ452" s="46"/>
      <c r="CR452" s="46"/>
      <c r="CS452" s="46"/>
      <c r="CT452" s="46"/>
      <c r="CU452" s="46"/>
      <c r="CV452" s="46"/>
      <c r="CW452" s="46"/>
      <c r="CX452" s="46"/>
      <c r="CY452" s="46"/>
      <c r="CZ452" s="46"/>
      <c r="DA452" s="46"/>
      <c r="DB452" s="46"/>
      <c r="DC452" s="46"/>
      <c r="DD452" s="46"/>
      <c r="DE452" s="46"/>
      <c r="DF452" s="46"/>
      <c r="DG452" s="46"/>
      <c r="DH452" s="46"/>
      <c r="DI452" s="46"/>
      <c r="DJ452" s="46"/>
      <c r="DK452" s="46"/>
      <c r="DL452" s="46"/>
      <c r="DM452" s="46"/>
      <c r="DN452" s="46"/>
      <c r="DO452" s="46"/>
      <c r="DP452" s="46"/>
      <c r="DQ452" s="46"/>
      <c r="DR452" s="46"/>
      <c r="DS452" s="46"/>
      <c r="DT452" s="46"/>
      <c r="DU452" s="46"/>
      <c r="DV452" s="46"/>
      <c r="DW452" s="46"/>
      <c r="DX452" s="46"/>
      <c r="DY452" s="46"/>
      <c r="DZ452" s="46"/>
      <c r="EA452" s="46"/>
      <c r="EB452" s="46"/>
      <c r="EC452" s="46"/>
      <c r="ED452" s="46"/>
      <c r="EE452" s="46"/>
      <c r="EF452" s="46"/>
      <c r="EG452" s="46"/>
      <c r="EH452" s="46"/>
      <c r="EI452" s="46"/>
      <c r="EJ452" s="46"/>
      <c r="EK452" s="46"/>
      <c r="EL452" s="46"/>
      <c r="EM452" s="46"/>
      <c r="EN452" s="46"/>
      <c r="EO452" s="46"/>
      <c r="EP452" s="46"/>
      <c r="EQ452" s="46"/>
      <c r="ER452" s="46"/>
      <c r="ES452" s="46"/>
      <c r="ET452" s="46"/>
      <c r="EU452" s="46"/>
      <c r="EV452" s="46"/>
      <c r="EW452" s="49"/>
      <c r="EX452" s="46"/>
      <c r="EY452" s="46"/>
      <c r="EZ452" s="46"/>
      <c r="FA452" s="49"/>
      <c r="FB452" s="46"/>
      <c r="FC452" s="46"/>
      <c r="FD452" s="46"/>
      <c r="FE452" s="49"/>
      <c r="FF452" s="46"/>
      <c r="FG452" s="46"/>
      <c r="FH452" s="46"/>
      <c r="FI452" s="46"/>
      <c r="FJ452" s="46"/>
    </row>
    <row r="453" spans="1:166" ht="15" customHeight="1">
      <c r="A453" s="46">
        <v>449</v>
      </c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9"/>
      <c r="EX453" s="46"/>
      <c r="EY453" s="46"/>
      <c r="EZ453" s="46"/>
      <c r="FA453" s="49"/>
      <c r="FB453" s="46"/>
      <c r="FC453" s="46"/>
      <c r="FD453" s="46"/>
      <c r="FE453" s="49"/>
      <c r="FF453" s="46"/>
      <c r="FG453" s="46"/>
      <c r="FH453" s="46"/>
      <c r="FI453" s="46"/>
      <c r="FJ453" s="46"/>
    </row>
    <row r="454" spans="1:166" ht="15" customHeight="1">
      <c r="A454" s="46">
        <v>450</v>
      </c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9"/>
      <c r="EX454" s="46"/>
      <c r="EY454" s="46"/>
      <c r="EZ454" s="46"/>
      <c r="FA454" s="49"/>
      <c r="FB454" s="46"/>
      <c r="FC454" s="46"/>
      <c r="FD454" s="46"/>
      <c r="FE454" s="49"/>
      <c r="FF454" s="46"/>
      <c r="FG454" s="46"/>
      <c r="FH454" s="46"/>
      <c r="FI454" s="46"/>
      <c r="FJ454" s="46"/>
    </row>
    <row r="455" spans="1:166" ht="15" customHeight="1">
      <c r="A455" s="46">
        <v>451</v>
      </c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/>
      <c r="DO455" s="46"/>
      <c r="DP455" s="46"/>
      <c r="DQ455" s="46"/>
      <c r="DR455" s="46"/>
      <c r="DS455" s="46"/>
      <c r="DT455" s="46"/>
      <c r="DU455" s="46"/>
      <c r="DV455" s="46"/>
      <c r="DW455" s="46"/>
      <c r="DX455" s="46"/>
      <c r="DY455" s="46"/>
      <c r="DZ455" s="46"/>
      <c r="EA455" s="46"/>
      <c r="EB455" s="46"/>
      <c r="EC455" s="46"/>
      <c r="ED455" s="46"/>
      <c r="EE455" s="46"/>
      <c r="EF455" s="46"/>
      <c r="EG455" s="46"/>
      <c r="EH455" s="46"/>
      <c r="EI455" s="46"/>
      <c r="EJ455" s="46"/>
      <c r="EK455" s="46"/>
      <c r="EL455" s="46"/>
      <c r="EM455" s="46"/>
      <c r="EN455" s="46"/>
      <c r="EO455" s="46"/>
      <c r="EP455" s="46"/>
      <c r="EQ455" s="46"/>
      <c r="ER455" s="46"/>
      <c r="ES455" s="46"/>
      <c r="ET455" s="46"/>
      <c r="EU455" s="46"/>
      <c r="EV455" s="46"/>
      <c r="EW455" s="49"/>
      <c r="EX455" s="46"/>
      <c r="EY455" s="46"/>
      <c r="EZ455" s="46"/>
      <c r="FA455" s="49"/>
      <c r="FB455" s="46"/>
      <c r="FC455" s="46"/>
      <c r="FD455" s="46"/>
      <c r="FE455" s="49"/>
      <c r="FF455" s="46"/>
      <c r="FG455" s="46"/>
      <c r="FH455" s="46"/>
      <c r="FI455" s="46"/>
      <c r="FJ455" s="46"/>
    </row>
    <row r="456" spans="1:166" ht="15" customHeight="1">
      <c r="A456" s="46">
        <v>452</v>
      </c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  <c r="CQ456" s="46"/>
      <c r="CR456" s="46"/>
      <c r="CS456" s="46"/>
      <c r="CT456" s="46"/>
      <c r="CU456" s="46"/>
      <c r="CV456" s="46"/>
      <c r="CW456" s="46"/>
      <c r="CX456" s="46"/>
      <c r="CY456" s="46"/>
      <c r="CZ456" s="46"/>
      <c r="DA456" s="46"/>
      <c r="DB456" s="46"/>
      <c r="DC456" s="46"/>
      <c r="DD456" s="46"/>
      <c r="DE456" s="46"/>
      <c r="DF456" s="46"/>
      <c r="DG456" s="46"/>
      <c r="DH456" s="46"/>
      <c r="DI456" s="46"/>
      <c r="DJ456" s="46"/>
      <c r="DK456" s="46"/>
      <c r="DL456" s="46"/>
      <c r="DM456" s="46"/>
      <c r="DN456" s="46"/>
      <c r="DO456" s="46"/>
      <c r="DP456" s="46"/>
      <c r="DQ456" s="46"/>
      <c r="DR456" s="46"/>
      <c r="DS456" s="46"/>
      <c r="DT456" s="46"/>
      <c r="DU456" s="46"/>
      <c r="DV456" s="46"/>
      <c r="DW456" s="46"/>
      <c r="DX456" s="46"/>
      <c r="DY456" s="46"/>
      <c r="DZ456" s="46"/>
      <c r="EA456" s="46"/>
      <c r="EB456" s="46"/>
      <c r="EC456" s="46"/>
      <c r="ED456" s="46"/>
      <c r="EE456" s="46"/>
      <c r="EF456" s="46"/>
      <c r="EG456" s="46"/>
      <c r="EH456" s="46"/>
      <c r="EI456" s="46"/>
      <c r="EJ456" s="46"/>
      <c r="EK456" s="46"/>
      <c r="EL456" s="46"/>
      <c r="EM456" s="46"/>
      <c r="EN456" s="46"/>
      <c r="EO456" s="46"/>
      <c r="EP456" s="46"/>
      <c r="EQ456" s="46"/>
      <c r="ER456" s="46"/>
      <c r="ES456" s="46"/>
      <c r="ET456" s="46"/>
      <c r="EU456" s="46"/>
      <c r="EV456" s="46"/>
      <c r="EW456" s="49"/>
      <c r="EX456" s="46"/>
      <c r="EY456" s="46"/>
      <c r="EZ456" s="46"/>
      <c r="FA456" s="49"/>
      <c r="FB456" s="46"/>
      <c r="FC456" s="46"/>
      <c r="FD456" s="46"/>
      <c r="FE456" s="49"/>
      <c r="FF456" s="46"/>
      <c r="FG456" s="46"/>
      <c r="FH456" s="46"/>
      <c r="FI456" s="46"/>
      <c r="FJ456" s="46"/>
    </row>
    <row r="457" spans="1:166" ht="15" customHeight="1">
      <c r="A457" s="46">
        <v>453</v>
      </c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  <c r="CQ457" s="46"/>
      <c r="CR457" s="46"/>
      <c r="CS457" s="46"/>
      <c r="CT457" s="46"/>
      <c r="CU457" s="46"/>
      <c r="CV457" s="46"/>
      <c r="CW457" s="46"/>
      <c r="CX457" s="46"/>
      <c r="CY457" s="46"/>
      <c r="CZ457" s="46"/>
      <c r="DA457" s="46"/>
      <c r="DB457" s="46"/>
      <c r="DC457" s="46"/>
      <c r="DD457" s="46"/>
      <c r="DE457" s="46"/>
      <c r="DF457" s="46"/>
      <c r="DG457" s="46"/>
      <c r="DH457" s="46"/>
      <c r="DI457" s="46"/>
      <c r="DJ457" s="46"/>
      <c r="DK457" s="46"/>
      <c r="DL457" s="46"/>
      <c r="DM457" s="46"/>
      <c r="DN457" s="46"/>
      <c r="DO457" s="46"/>
      <c r="DP457" s="46"/>
      <c r="DQ457" s="46"/>
      <c r="DR457" s="46"/>
      <c r="DS457" s="46"/>
      <c r="DT457" s="46"/>
      <c r="DU457" s="46"/>
      <c r="DV457" s="46"/>
      <c r="DW457" s="46"/>
      <c r="DX457" s="46"/>
      <c r="DY457" s="46"/>
      <c r="DZ457" s="46"/>
      <c r="EA457" s="46"/>
      <c r="EB457" s="46"/>
      <c r="EC457" s="46"/>
      <c r="ED457" s="46"/>
      <c r="EE457" s="46"/>
      <c r="EF457" s="46"/>
      <c r="EG457" s="46"/>
      <c r="EH457" s="46"/>
      <c r="EI457" s="46"/>
      <c r="EJ457" s="46"/>
      <c r="EK457" s="46"/>
      <c r="EL457" s="46"/>
      <c r="EM457" s="46"/>
      <c r="EN457" s="46"/>
      <c r="EO457" s="46"/>
      <c r="EP457" s="46"/>
      <c r="EQ457" s="46"/>
      <c r="ER457" s="46"/>
      <c r="ES457" s="46"/>
      <c r="ET457" s="46"/>
      <c r="EU457" s="46"/>
      <c r="EV457" s="46"/>
      <c r="EW457" s="49"/>
      <c r="EX457" s="46"/>
      <c r="EY457" s="46"/>
      <c r="EZ457" s="46"/>
      <c r="FA457" s="49"/>
      <c r="FB457" s="46"/>
      <c r="FC457" s="46"/>
      <c r="FD457" s="46"/>
      <c r="FE457" s="49"/>
      <c r="FF457" s="46"/>
      <c r="FG457" s="46"/>
      <c r="FH457" s="46"/>
      <c r="FI457" s="46"/>
      <c r="FJ457" s="46"/>
    </row>
    <row r="458" spans="1:166" ht="15" customHeight="1">
      <c r="A458" s="46">
        <v>454</v>
      </c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  <c r="CQ458" s="46"/>
      <c r="CR458" s="46"/>
      <c r="CS458" s="46"/>
      <c r="CT458" s="46"/>
      <c r="CU458" s="46"/>
      <c r="CV458" s="46"/>
      <c r="CW458" s="46"/>
      <c r="CX458" s="46"/>
      <c r="CY458" s="46"/>
      <c r="CZ458" s="46"/>
      <c r="DA458" s="46"/>
      <c r="DB458" s="46"/>
      <c r="DC458" s="46"/>
      <c r="DD458" s="46"/>
      <c r="DE458" s="46"/>
      <c r="DF458" s="46"/>
      <c r="DG458" s="46"/>
      <c r="DH458" s="46"/>
      <c r="DI458" s="46"/>
      <c r="DJ458" s="46"/>
      <c r="DK458" s="46"/>
      <c r="DL458" s="46"/>
      <c r="DM458" s="46"/>
      <c r="DN458" s="46"/>
      <c r="DO458" s="46"/>
      <c r="DP458" s="46"/>
      <c r="DQ458" s="46"/>
      <c r="DR458" s="46"/>
      <c r="DS458" s="46"/>
      <c r="DT458" s="46"/>
      <c r="DU458" s="46"/>
      <c r="DV458" s="46"/>
      <c r="DW458" s="46"/>
      <c r="DX458" s="46"/>
      <c r="DY458" s="46"/>
      <c r="DZ458" s="46"/>
      <c r="EA458" s="46"/>
      <c r="EB458" s="46"/>
      <c r="EC458" s="46"/>
      <c r="ED458" s="46"/>
      <c r="EE458" s="46"/>
      <c r="EF458" s="46"/>
      <c r="EG458" s="46"/>
      <c r="EH458" s="46"/>
      <c r="EI458" s="46"/>
      <c r="EJ458" s="46"/>
      <c r="EK458" s="46"/>
      <c r="EL458" s="46"/>
      <c r="EM458" s="46"/>
      <c r="EN458" s="46"/>
      <c r="EO458" s="46"/>
      <c r="EP458" s="46"/>
      <c r="EQ458" s="46"/>
      <c r="ER458" s="46"/>
      <c r="ES458" s="46"/>
      <c r="ET458" s="46"/>
      <c r="EU458" s="46"/>
      <c r="EV458" s="46"/>
      <c r="EW458" s="49"/>
      <c r="EX458" s="46"/>
      <c r="EY458" s="46"/>
      <c r="EZ458" s="46"/>
      <c r="FA458" s="49"/>
      <c r="FB458" s="46"/>
      <c r="FC458" s="46"/>
      <c r="FD458" s="46"/>
      <c r="FE458" s="49"/>
      <c r="FF458" s="46"/>
      <c r="FG458" s="46"/>
      <c r="FH458" s="46"/>
      <c r="FI458" s="46"/>
      <c r="FJ458" s="46"/>
    </row>
    <row r="459" spans="1:166" ht="15" customHeight="1">
      <c r="A459" s="46">
        <v>455</v>
      </c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  <c r="CQ459" s="46"/>
      <c r="CR459" s="46"/>
      <c r="CS459" s="46"/>
      <c r="CT459" s="46"/>
      <c r="CU459" s="46"/>
      <c r="CV459" s="46"/>
      <c r="CW459" s="46"/>
      <c r="CX459" s="46"/>
      <c r="CY459" s="46"/>
      <c r="CZ459" s="46"/>
      <c r="DA459" s="46"/>
      <c r="DB459" s="46"/>
      <c r="DC459" s="46"/>
      <c r="DD459" s="46"/>
      <c r="DE459" s="46"/>
      <c r="DF459" s="46"/>
      <c r="DG459" s="46"/>
      <c r="DH459" s="46"/>
      <c r="DI459" s="46"/>
      <c r="DJ459" s="46"/>
      <c r="DK459" s="46"/>
      <c r="DL459" s="46"/>
      <c r="DM459" s="46"/>
      <c r="DN459" s="46"/>
      <c r="DO459" s="46"/>
      <c r="DP459" s="46"/>
      <c r="DQ459" s="46"/>
      <c r="DR459" s="46"/>
      <c r="DS459" s="46"/>
      <c r="DT459" s="46"/>
      <c r="DU459" s="46"/>
      <c r="DV459" s="46"/>
      <c r="DW459" s="46"/>
      <c r="DX459" s="46"/>
      <c r="DY459" s="46"/>
      <c r="DZ459" s="46"/>
      <c r="EA459" s="46"/>
      <c r="EB459" s="46"/>
      <c r="EC459" s="46"/>
      <c r="ED459" s="46"/>
      <c r="EE459" s="46"/>
      <c r="EF459" s="46"/>
      <c r="EG459" s="46"/>
      <c r="EH459" s="46"/>
      <c r="EI459" s="46"/>
      <c r="EJ459" s="46"/>
      <c r="EK459" s="46"/>
      <c r="EL459" s="46"/>
      <c r="EM459" s="46"/>
      <c r="EN459" s="46"/>
      <c r="EO459" s="46"/>
      <c r="EP459" s="46"/>
      <c r="EQ459" s="46"/>
      <c r="ER459" s="46"/>
      <c r="ES459" s="46"/>
      <c r="ET459" s="46"/>
      <c r="EU459" s="46"/>
      <c r="EV459" s="46"/>
      <c r="EW459" s="49"/>
      <c r="EX459" s="46"/>
      <c r="EY459" s="46"/>
      <c r="EZ459" s="46"/>
      <c r="FA459" s="49"/>
      <c r="FB459" s="46"/>
      <c r="FC459" s="46"/>
      <c r="FD459" s="46"/>
      <c r="FE459" s="49"/>
      <c r="FF459" s="46"/>
      <c r="FG459" s="46"/>
      <c r="FH459" s="46"/>
      <c r="FI459" s="46"/>
      <c r="FJ459" s="46"/>
    </row>
    <row r="460" spans="1:166" ht="15" customHeight="1">
      <c r="A460" s="46">
        <v>456</v>
      </c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  <c r="DK460" s="46"/>
      <c r="DL460" s="46"/>
      <c r="DM460" s="46"/>
      <c r="DN460" s="46"/>
      <c r="DO460" s="46"/>
      <c r="DP460" s="46"/>
      <c r="DQ460" s="46"/>
      <c r="DR460" s="46"/>
      <c r="DS460" s="46"/>
      <c r="DT460" s="46"/>
      <c r="DU460" s="46"/>
      <c r="DV460" s="46"/>
      <c r="DW460" s="46"/>
      <c r="DX460" s="46"/>
      <c r="DY460" s="46"/>
      <c r="DZ460" s="46"/>
      <c r="EA460" s="46"/>
      <c r="EB460" s="46"/>
      <c r="EC460" s="46"/>
      <c r="ED460" s="46"/>
      <c r="EE460" s="46"/>
      <c r="EF460" s="46"/>
      <c r="EG460" s="46"/>
      <c r="EH460" s="46"/>
      <c r="EI460" s="46"/>
      <c r="EJ460" s="46"/>
      <c r="EK460" s="46"/>
      <c r="EL460" s="46"/>
      <c r="EM460" s="46"/>
      <c r="EN460" s="46"/>
      <c r="EO460" s="46"/>
      <c r="EP460" s="46"/>
      <c r="EQ460" s="46"/>
      <c r="ER460" s="46"/>
      <c r="ES460" s="46"/>
      <c r="ET460" s="46"/>
      <c r="EU460" s="46"/>
      <c r="EV460" s="46"/>
      <c r="EW460" s="49"/>
      <c r="EX460" s="46"/>
      <c r="EY460" s="46"/>
      <c r="EZ460" s="46"/>
      <c r="FA460" s="49"/>
      <c r="FB460" s="46"/>
      <c r="FC460" s="46"/>
      <c r="FD460" s="46"/>
      <c r="FE460" s="49"/>
      <c r="FF460" s="46"/>
      <c r="FG460" s="46"/>
      <c r="FH460" s="46"/>
      <c r="FI460" s="46"/>
      <c r="FJ460" s="46"/>
    </row>
    <row r="461" spans="1:166" ht="15" customHeight="1">
      <c r="A461" s="46">
        <v>457</v>
      </c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  <c r="DK461" s="46"/>
      <c r="DL461" s="46"/>
      <c r="DM461" s="46"/>
      <c r="DN461" s="46"/>
      <c r="DO461" s="46"/>
      <c r="DP461" s="46"/>
      <c r="DQ461" s="46"/>
      <c r="DR461" s="46"/>
      <c r="DS461" s="46"/>
      <c r="DT461" s="46"/>
      <c r="DU461" s="46"/>
      <c r="DV461" s="46"/>
      <c r="DW461" s="46"/>
      <c r="DX461" s="46"/>
      <c r="DY461" s="46"/>
      <c r="DZ461" s="46"/>
      <c r="EA461" s="46"/>
      <c r="EB461" s="46"/>
      <c r="EC461" s="46"/>
      <c r="ED461" s="46"/>
      <c r="EE461" s="46"/>
      <c r="EF461" s="46"/>
      <c r="EG461" s="46"/>
      <c r="EH461" s="46"/>
      <c r="EI461" s="46"/>
      <c r="EJ461" s="46"/>
      <c r="EK461" s="46"/>
      <c r="EL461" s="46"/>
      <c r="EM461" s="46"/>
      <c r="EN461" s="46"/>
      <c r="EO461" s="46"/>
      <c r="EP461" s="46"/>
      <c r="EQ461" s="46"/>
      <c r="ER461" s="46"/>
      <c r="ES461" s="46"/>
      <c r="ET461" s="46"/>
      <c r="EU461" s="46"/>
      <c r="EV461" s="46"/>
      <c r="EW461" s="49"/>
      <c r="EX461" s="46"/>
      <c r="EY461" s="46"/>
      <c r="EZ461" s="46"/>
      <c r="FA461" s="49"/>
      <c r="FB461" s="46"/>
      <c r="FC461" s="46"/>
      <c r="FD461" s="46"/>
      <c r="FE461" s="49"/>
      <c r="FF461" s="46"/>
      <c r="FG461" s="46"/>
      <c r="FH461" s="46"/>
      <c r="FI461" s="46"/>
      <c r="FJ461" s="46"/>
    </row>
    <row r="462" spans="1:166" ht="15" customHeight="1">
      <c r="A462" s="46">
        <v>458</v>
      </c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  <c r="DK462" s="46"/>
      <c r="DL462" s="46"/>
      <c r="DM462" s="46"/>
      <c r="DN462" s="46"/>
      <c r="DO462" s="46"/>
      <c r="DP462" s="46"/>
      <c r="DQ462" s="46"/>
      <c r="DR462" s="46"/>
      <c r="DS462" s="46"/>
      <c r="DT462" s="46"/>
      <c r="DU462" s="46"/>
      <c r="DV462" s="46"/>
      <c r="DW462" s="46"/>
      <c r="DX462" s="46"/>
      <c r="DY462" s="46"/>
      <c r="DZ462" s="46"/>
      <c r="EA462" s="46"/>
      <c r="EB462" s="46"/>
      <c r="EC462" s="46"/>
      <c r="ED462" s="46"/>
      <c r="EE462" s="46"/>
      <c r="EF462" s="46"/>
      <c r="EG462" s="46"/>
      <c r="EH462" s="46"/>
      <c r="EI462" s="46"/>
      <c r="EJ462" s="46"/>
      <c r="EK462" s="46"/>
      <c r="EL462" s="46"/>
      <c r="EM462" s="46"/>
      <c r="EN462" s="46"/>
      <c r="EO462" s="46"/>
      <c r="EP462" s="46"/>
      <c r="EQ462" s="46"/>
      <c r="ER462" s="46"/>
      <c r="ES462" s="46"/>
      <c r="ET462" s="46"/>
      <c r="EU462" s="46"/>
      <c r="EV462" s="46"/>
      <c r="EW462" s="49"/>
      <c r="EX462" s="46"/>
      <c r="EY462" s="46"/>
      <c r="EZ462" s="46"/>
      <c r="FA462" s="49"/>
      <c r="FB462" s="46"/>
      <c r="FC462" s="46"/>
      <c r="FD462" s="46"/>
      <c r="FE462" s="49"/>
      <c r="FF462" s="46"/>
      <c r="FG462" s="46"/>
      <c r="FH462" s="46"/>
      <c r="FI462" s="46"/>
      <c r="FJ462" s="46"/>
    </row>
    <row r="463" spans="1:166" ht="15" customHeight="1">
      <c r="A463" s="46">
        <v>459</v>
      </c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9"/>
      <c r="EX463" s="46"/>
      <c r="EY463" s="46"/>
      <c r="EZ463" s="46"/>
      <c r="FA463" s="49"/>
      <c r="FB463" s="46"/>
      <c r="FC463" s="46"/>
      <c r="FD463" s="46"/>
      <c r="FE463" s="49"/>
      <c r="FF463" s="46"/>
      <c r="FG463" s="46"/>
      <c r="FH463" s="46"/>
      <c r="FI463" s="46"/>
      <c r="FJ463" s="46"/>
    </row>
    <row r="464" spans="1:166" ht="15" customHeight="1">
      <c r="A464" s="46">
        <v>460</v>
      </c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  <c r="CQ464" s="46"/>
      <c r="CR464" s="46"/>
      <c r="CS464" s="46"/>
      <c r="CT464" s="46"/>
      <c r="CU464" s="46"/>
      <c r="CV464" s="46"/>
      <c r="CW464" s="46"/>
      <c r="CX464" s="46"/>
      <c r="CY464" s="46"/>
      <c r="CZ464" s="46"/>
      <c r="DA464" s="46"/>
      <c r="DB464" s="46"/>
      <c r="DC464" s="46"/>
      <c r="DD464" s="46"/>
      <c r="DE464" s="46"/>
      <c r="DF464" s="46"/>
      <c r="DG464" s="46"/>
      <c r="DH464" s="46"/>
      <c r="DI464" s="46"/>
      <c r="DJ464" s="46"/>
      <c r="DK464" s="46"/>
      <c r="DL464" s="46"/>
      <c r="DM464" s="46"/>
      <c r="DN464" s="46"/>
      <c r="DO464" s="46"/>
      <c r="DP464" s="46"/>
      <c r="DQ464" s="46"/>
      <c r="DR464" s="46"/>
      <c r="DS464" s="46"/>
      <c r="DT464" s="46"/>
      <c r="DU464" s="46"/>
      <c r="DV464" s="46"/>
      <c r="DW464" s="46"/>
      <c r="DX464" s="46"/>
      <c r="DY464" s="46"/>
      <c r="DZ464" s="46"/>
      <c r="EA464" s="46"/>
      <c r="EB464" s="46"/>
      <c r="EC464" s="46"/>
      <c r="ED464" s="46"/>
      <c r="EE464" s="46"/>
      <c r="EF464" s="46"/>
      <c r="EG464" s="46"/>
      <c r="EH464" s="46"/>
      <c r="EI464" s="46"/>
      <c r="EJ464" s="46"/>
      <c r="EK464" s="46"/>
      <c r="EL464" s="46"/>
      <c r="EM464" s="46"/>
      <c r="EN464" s="46"/>
      <c r="EO464" s="46"/>
      <c r="EP464" s="46"/>
      <c r="EQ464" s="46"/>
      <c r="ER464" s="46"/>
      <c r="ES464" s="46"/>
      <c r="ET464" s="46"/>
      <c r="EU464" s="46"/>
      <c r="EV464" s="46"/>
      <c r="EW464" s="49"/>
      <c r="EX464" s="46"/>
      <c r="EY464" s="46"/>
      <c r="EZ464" s="46"/>
      <c r="FA464" s="49"/>
      <c r="FB464" s="46"/>
      <c r="FC464" s="46"/>
      <c r="FD464" s="46"/>
      <c r="FE464" s="49"/>
      <c r="FF464" s="46"/>
      <c r="FG464" s="46"/>
      <c r="FH464" s="46"/>
      <c r="FI464" s="46"/>
      <c r="FJ464" s="46"/>
    </row>
    <row r="465" spans="1:166" ht="15" customHeight="1">
      <c r="A465" s="46">
        <v>461</v>
      </c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  <c r="CQ465" s="46"/>
      <c r="CR465" s="46"/>
      <c r="CS465" s="46"/>
      <c r="CT465" s="46"/>
      <c r="CU465" s="46"/>
      <c r="CV465" s="46"/>
      <c r="CW465" s="46"/>
      <c r="CX465" s="46"/>
      <c r="CY465" s="46"/>
      <c r="CZ465" s="46"/>
      <c r="DA465" s="46"/>
      <c r="DB465" s="46"/>
      <c r="DC465" s="46"/>
      <c r="DD465" s="46"/>
      <c r="DE465" s="46"/>
      <c r="DF465" s="46"/>
      <c r="DG465" s="46"/>
      <c r="DH465" s="46"/>
      <c r="DI465" s="46"/>
      <c r="DJ465" s="46"/>
      <c r="DK465" s="46"/>
      <c r="DL465" s="46"/>
      <c r="DM465" s="46"/>
      <c r="DN465" s="46"/>
      <c r="DO465" s="46"/>
      <c r="DP465" s="46"/>
      <c r="DQ465" s="46"/>
      <c r="DR465" s="46"/>
      <c r="DS465" s="46"/>
      <c r="DT465" s="46"/>
      <c r="DU465" s="46"/>
      <c r="DV465" s="46"/>
      <c r="DW465" s="46"/>
      <c r="DX465" s="46"/>
      <c r="DY465" s="46"/>
      <c r="DZ465" s="46"/>
      <c r="EA465" s="46"/>
      <c r="EB465" s="46"/>
      <c r="EC465" s="46"/>
      <c r="ED465" s="46"/>
      <c r="EE465" s="46"/>
      <c r="EF465" s="46"/>
      <c r="EG465" s="46"/>
      <c r="EH465" s="46"/>
      <c r="EI465" s="46"/>
      <c r="EJ465" s="46"/>
      <c r="EK465" s="46"/>
      <c r="EL465" s="46"/>
      <c r="EM465" s="46"/>
      <c r="EN465" s="46"/>
      <c r="EO465" s="46"/>
      <c r="EP465" s="46"/>
      <c r="EQ465" s="46"/>
      <c r="ER465" s="46"/>
      <c r="ES465" s="46"/>
      <c r="ET465" s="46"/>
      <c r="EU465" s="46"/>
      <c r="EV465" s="46"/>
      <c r="EW465" s="49"/>
      <c r="EX465" s="46"/>
      <c r="EY465" s="46"/>
      <c r="EZ465" s="46"/>
      <c r="FA465" s="49"/>
      <c r="FB465" s="46"/>
      <c r="FC465" s="46"/>
      <c r="FD465" s="46"/>
      <c r="FE465" s="49"/>
      <c r="FF465" s="46"/>
      <c r="FG465" s="46"/>
      <c r="FH465" s="46"/>
      <c r="FI465" s="46"/>
      <c r="FJ465" s="46"/>
    </row>
    <row r="466" spans="1:166" ht="15" customHeight="1">
      <c r="A466" s="46">
        <v>462</v>
      </c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  <c r="CQ466" s="46"/>
      <c r="CR466" s="46"/>
      <c r="CS466" s="46"/>
      <c r="CT466" s="46"/>
      <c r="CU466" s="46"/>
      <c r="CV466" s="46"/>
      <c r="CW466" s="46"/>
      <c r="CX466" s="46"/>
      <c r="CY466" s="46"/>
      <c r="CZ466" s="46"/>
      <c r="DA466" s="46"/>
      <c r="DB466" s="46"/>
      <c r="DC466" s="46"/>
      <c r="DD466" s="46"/>
      <c r="DE466" s="46"/>
      <c r="DF466" s="46"/>
      <c r="DG466" s="46"/>
      <c r="DH466" s="46"/>
      <c r="DI466" s="46"/>
      <c r="DJ466" s="46"/>
      <c r="DK466" s="46"/>
      <c r="DL466" s="46"/>
      <c r="DM466" s="46"/>
      <c r="DN466" s="46"/>
      <c r="DO466" s="46"/>
      <c r="DP466" s="46"/>
      <c r="DQ466" s="46"/>
      <c r="DR466" s="46"/>
      <c r="DS466" s="46"/>
      <c r="DT466" s="46"/>
      <c r="DU466" s="46"/>
      <c r="DV466" s="46"/>
      <c r="DW466" s="46"/>
      <c r="DX466" s="46"/>
      <c r="DY466" s="46"/>
      <c r="DZ466" s="46"/>
      <c r="EA466" s="46"/>
      <c r="EB466" s="46"/>
      <c r="EC466" s="46"/>
      <c r="ED466" s="46"/>
      <c r="EE466" s="46"/>
      <c r="EF466" s="46"/>
      <c r="EG466" s="46"/>
      <c r="EH466" s="46"/>
      <c r="EI466" s="46"/>
      <c r="EJ466" s="46"/>
      <c r="EK466" s="46"/>
      <c r="EL466" s="46"/>
      <c r="EM466" s="46"/>
      <c r="EN466" s="46"/>
      <c r="EO466" s="46"/>
      <c r="EP466" s="46"/>
      <c r="EQ466" s="46"/>
      <c r="ER466" s="46"/>
      <c r="ES466" s="46"/>
      <c r="ET466" s="46"/>
      <c r="EU466" s="46"/>
      <c r="EV466" s="46"/>
      <c r="EW466" s="49"/>
      <c r="EX466" s="46"/>
      <c r="EY466" s="46"/>
      <c r="EZ466" s="46"/>
      <c r="FA466" s="49"/>
      <c r="FB466" s="46"/>
      <c r="FC466" s="46"/>
      <c r="FD466" s="46"/>
      <c r="FE466" s="49"/>
      <c r="FF466" s="46"/>
      <c r="FG466" s="46"/>
      <c r="FH466" s="46"/>
      <c r="FI466" s="46"/>
      <c r="FJ466" s="46"/>
    </row>
    <row r="467" spans="1:166" ht="15" customHeight="1">
      <c r="A467" s="46">
        <v>463</v>
      </c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  <c r="CQ467" s="46"/>
      <c r="CR467" s="46"/>
      <c r="CS467" s="46"/>
      <c r="CT467" s="46"/>
      <c r="CU467" s="46"/>
      <c r="CV467" s="46"/>
      <c r="CW467" s="46"/>
      <c r="CX467" s="46"/>
      <c r="CY467" s="46"/>
      <c r="CZ467" s="46"/>
      <c r="DA467" s="46"/>
      <c r="DB467" s="46"/>
      <c r="DC467" s="46"/>
      <c r="DD467" s="46"/>
      <c r="DE467" s="46"/>
      <c r="DF467" s="46"/>
      <c r="DG467" s="46"/>
      <c r="DH467" s="46"/>
      <c r="DI467" s="46"/>
      <c r="DJ467" s="46"/>
      <c r="DK467" s="46"/>
      <c r="DL467" s="46"/>
      <c r="DM467" s="46"/>
      <c r="DN467" s="46"/>
      <c r="DO467" s="46"/>
      <c r="DP467" s="46"/>
      <c r="DQ467" s="46"/>
      <c r="DR467" s="46"/>
      <c r="DS467" s="46"/>
      <c r="DT467" s="46"/>
      <c r="DU467" s="46"/>
      <c r="DV467" s="46"/>
      <c r="DW467" s="46"/>
      <c r="DX467" s="46"/>
      <c r="DY467" s="46"/>
      <c r="DZ467" s="46"/>
      <c r="EA467" s="46"/>
      <c r="EB467" s="46"/>
      <c r="EC467" s="46"/>
      <c r="ED467" s="46"/>
      <c r="EE467" s="46"/>
      <c r="EF467" s="46"/>
      <c r="EG467" s="46"/>
      <c r="EH467" s="46"/>
      <c r="EI467" s="46"/>
      <c r="EJ467" s="46"/>
      <c r="EK467" s="46"/>
      <c r="EL467" s="46"/>
      <c r="EM467" s="46"/>
      <c r="EN467" s="46"/>
      <c r="EO467" s="46"/>
      <c r="EP467" s="46"/>
      <c r="EQ467" s="46"/>
      <c r="ER467" s="46"/>
      <c r="ES467" s="46"/>
      <c r="ET467" s="46"/>
      <c r="EU467" s="46"/>
      <c r="EV467" s="46"/>
      <c r="EW467" s="49"/>
      <c r="EX467" s="46"/>
      <c r="EY467" s="46"/>
      <c r="EZ467" s="46"/>
      <c r="FA467" s="49"/>
      <c r="FB467" s="46"/>
      <c r="FC467" s="46"/>
      <c r="FD467" s="46"/>
      <c r="FE467" s="49"/>
      <c r="FF467" s="46"/>
      <c r="FG467" s="46"/>
      <c r="FH467" s="46"/>
      <c r="FI467" s="46"/>
      <c r="FJ467" s="46"/>
    </row>
    <row r="468" spans="1:166" ht="15" customHeight="1">
      <c r="A468" s="46">
        <v>464</v>
      </c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  <c r="CQ468" s="46"/>
      <c r="CR468" s="46"/>
      <c r="CS468" s="46"/>
      <c r="CT468" s="46"/>
      <c r="CU468" s="46"/>
      <c r="CV468" s="46"/>
      <c r="CW468" s="46"/>
      <c r="CX468" s="46"/>
      <c r="CY468" s="46"/>
      <c r="CZ468" s="46"/>
      <c r="DA468" s="46"/>
      <c r="DB468" s="46"/>
      <c r="DC468" s="46"/>
      <c r="DD468" s="46"/>
      <c r="DE468" s="46"/>
      <c r="DF468" s="46"/>
      <c r="DG468" s="46"/>
      <c r="DH468" s="46"/>
      <c r="DI468" s="46"/>
      <c r="DJ468" s="46"/>
      <c r="DK468" s="46"/>
      <c r="DL468" s="46"/>
      <c r="DM468" s="46"/>
      <c r="DN468" s="46"/>
      <c r="DO468" s="46"/>
      <c r="DP468" s="46"/>
      <c r="DQ468" s="46"/>
      <c r="DR468" s="46"/>
      <c r="DS468" s="46"/>
      <c r="DT468" s="46"/>
      <c r="DU468" s="46"/>
      <c r="DV468" s="46"/>
      <c r="DW468" s="46"/>
      <c r="DX468" s="46"/>
      <c r="DY468" s="46"/>
      <c r="DZ468" s="46"/>
      <c r="EA468" s="46"/>
      <c r="EB468" s="46"/>
      <c r="EC468" s="46"/>
      <c r="ED468" s="46"/>
      <c r="EE468" s="46"/>
      <c r="EF468" s="46"/>
      <c r="EG468" s="46"/>
      <c r="EH468" s="46"/>
      <c r="EI468" s="46"/>
      <c r="EJ468" s="46"/>
      <c r="EK468" s="46"/>
      <c r="EL468" s="46"/>
      <c r="EM468" s="46"/>
      <c r="EN468" s="46"/>
      <c r="EO468" s="46"/>
      <c r="EP468" s="46"/>
      <c r="EQ468" s="46"/>
      <c r="ER468" s="46"/>
      <c r="ES468" s="46"/>
      <c r="ET468" s="46"/>
      <c r="EU468" s="46"/>
      <c r="EV468" s="46"/>
      <c r="EW468" s="49"/>
      <c r="EX468" s="46"/>
      <c r="EY468" s="46"/>
      <c r="EZ468" s="46"/>
      <c r="FA468" s="49"/>
      <c r="FB468" s="46"/>
      <c r="FC468" s="46"/>
      <c r="FD468" s="46"/>
      <c r="FE468" s="49"/>
      <c r="FF468" s="46"/>
      <c r="FG468" s="46"/>
      <c r="FH468" s="46"/>
      <c r="FI468" s="46"/>
      <c r="FJ468" s="46"/>
    </row>
    <row r="469" spans="1:166" ht="15" customHeight="1">
      <c r="A469" s="46">
        <v>465</v>
      </c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  <c r="CQ469" s="46"/>
      <c r="CR469" s="46"/>
      <c r="CS469" s="46"/>
      <c r="CT469" s="46"/>
      <c r="CU469" s="46"/>
      <c r="CV469" s="46"/>
      <c r="CW469" s="46"/>
      <c r="CX469" s="46"/>
      <c r="CY469" s="46"/>
      <c r="CZ469" s="46"/>
      <c r="DA469" s="46"/>
      <c r="DB469" s="46"/>
      <c r="DC469" s="46"/>
      <c r="DD469" s="46"/>
      <c r="DE469" s="46"/>
      <c r="DF469" s="46"/>
      <c r="DG469" s="46"/>
      <c r="DH469" s="46"/>
      <c r="DI469" s="46"/>
      <c r="DJ469" s="46"/>
      <c r="DK469" s="46"/>
      <c r="DL469" s="46"/>
      <c r="DM469" s="46"/>
      <c r="DN469" s="46"/>
      <c r="DO469" s="46"/>
      <c r="DP469" s="46"/>
      <c r="DQ469" s="46"/>
      <c r="DR469" s="46"/>
      <c r="DS469" s="46"/>
      <c r="DT469" s="46"/>
      <c r="DU469" s="46"/>
      <c r="DV469" s="46"/>
      <c r="DW469" s="46"/>
      <c r="DX469" s="46"/>
      <c r="DY469" s="46"/>
      <c r="DZ469" s="46"/>
      <c r="EA469" s="46"/>
      <c r="EB469" s="46"/>
      <c r="EC469" s="46"/>
      <c r="ED469" s="46"/>
      <c r="EE469" s="46"/>
      <c r="EF469" s="46"/>
      <c r="EG469" s="46"/>
      <c r="EH469" s="46"/>
      <c r="EI469" s="46"/>
      <c r="EJ469" s="46"/>
      <c r="EK469" s="46"/>
      <c r="EL469" s="46"/>
      <c r="EM469" s="46"/>
      <c r="EN469" s="46"/>
      <c r="EO469" s="46"/>
      <c r="EP469" s="46"/>
      <c r="EQ469" s="46"/>
      <c r="ER469" s="46"/>
      <c r="ES469" s="46"/>
      <c r="ET469" s="46"/>
      <c r="EU469" s="46"/>
      <c r="EV469" s="46"/>
      <c r="EW469" s="49"/>
      <c r="EX469" s="46"/>
      <c r="EY469" s="46"/>
      <c r="EZ469" s="46"/>
      <c r="FA469" s="49"/>
      <c r="FB469" s="46"/>
      <c r="FC469" s="46"/>
      <c r="FD469" s="46"/>
      <c r="FE469" s="49"/>
      <c r="FF469" s="46"/>
      <c r="FG469" s="46"/>
      <c r="FH469" s="46"/>
      <c r="FI469" s="46"/>
      <c r="FJ469" s="46"/>
    </row>
    <row r="470" spans="1:166" ht="15" customHeight="1">
      <c r="A470" s="46">
        <v>466</v>
      </c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9"/>
      <c r="EX470" s="46"/>
      <c r="EY470" s="46"/>
      <c r="EZ470" s="46"/>
      <c r="FA470" s="49"/>
      <c r="FB470" s="46"/>
      <c r="FC470" s="46"/>
      <c r="FD470" s="46"/>
      <c r="FE470" s="49"/>
      <c r="FF470" s="46"/>
      <c r="FG470" s="46"/>
      <c r="FH470" s="46"/>
      <c r="FI470" s="46"/>
      <c r="FJ470" s="46"/>
    </row>
    <row r="471" spans="1:166" ht="15" customHeight="1">
      <c r="A471" s="46">
        <v>467</v>
      </c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  <c r="CQ471" s="46"/>
      <c r="CR471" s="46"/>
      <c r="CS471" s="46"/>
      <c r="CT471" s="46"/>
      <c r="CU471" s="46"/>
      <c r="CV471" s="46"/>
      <c r="CW471" s="46"/>
      <c r="CX471" s="46"/>
      <c r="CY471" s="46"/>
      <c r="CZ471" s="46"/>
      <c r="DA471" s="46"/>
      <c r="DB471" s="46"/>
      <c r="DC471" s="46"/>
      <c r="DD471" s="46"/>
      <c r="DE471" s="46"/>
      <c r="DF471" s="46"/>
      <c r="DG471" s="46"/>
      <c r="DH471" s="46"/>
      <c r="DI471" s="46"/>
      <c r="DJ471" s="46"/>
      <c r="DK471" s="46"/>
      <c r="DL471" s="46"/>
      <c r="DM471" s="46"/>
      <c r="DN471" s="46"/>
      <c r="DO471" s="46"/>
      <c r="DP471" s="46"/>
      <c r="DQ471" s="46"/>
      <c r="DR471" s="46"/>
      <c r="DS471" s="46"/>
      <c r="DT471" s="46"/>
      <c r="DU471" s="46"/>
      <c r="DV471" s="46"/>
      <c r="DW471" s="46"/>
      <c r="DX471" s="46"/>
      <c r="DY471" s="46"/>
      <c r="DZ471" s="46"/>
      <c r="EA471" s="46"/>
      <c r="EB471" s="46"/>
      <c r="EC471" s="46"/>
      <c r="ED471" s="46"/>
      <c r="EE471" s="46"/>
      <c r="EF471" s="46"/>
      <c r="EG471" s="46"/>
      <c r="EH471" s="46"/>
      <c r="EI471" s="46"/>
      <c r="EJ471" s="46"/>
      <c r="EK471" s="46"/>
      <c r="EL471" s="46"/>
      <c r="EM471" s="46"/>
      <c r="EN471" s="46"/>
      <c r="EO471" s="46"/>
      <c r="EP471" s="46"/>
      <c r="EQ471" s="46"/>
      <c r="ER471" s="46"/>
      <c r="ES471" s="46"/>
      <c r="ET471" s="46"/>
      <c r="EU471" s="46"/>
      <c r="EV471" s="46"/>
      <c r="EW471" s="49"/>
      <c r="EX471" s="46"/>
      <c r="EY471" s="46"/>
      <c r="EZ471" s="46"/>
      <c r="FA471" s="49"/>
      <c r="FB471" s="46"/>
      <c r="FC471" s="46"/>
      <c r="FD471" s="46"/>
      <c r="FE471" s="49"/>
      <c r="FF471" s="46"/>
      <c r="FG471" s="46"/>
      <c r="FH471" s="46"/>
      <c r="FI471" s="46"/>
      <c r="FJ471" s="46"/>
    </row>
    <row r="472" spans="1:166" ht="15" customHeight="1">
      <c r="A472" s="46">
        <v>468</v>
      </c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  <c r="CQ472" s="46"/>
      <c r="CR472" s="46"/>
      <c r="CS472" s="46"/>
      <c r="CT472" s="46"/>
      <c r="CU472" s="46"/>
      <c r="CV472" s="46"/>
      <c r="CW472" s="46"/>
      <c r="CX472" s="46"/>
      <c r="CY472" s="46"/>
      <c r="CZ472" s="46"/>
      <c r="DA472" s="46"/>
      <c r="DB472" s="46"/>
      <c r="DC472" s="46"/>
      <c r="DD472" s="46"/>
      <c r="DE472" s="46"/>
      <c r="DF472" s="46"/>
      <c r="DG472" s="46"/>
      <c r="DH472" s="46"/>
      <c r="DI472" s="46"/>
      <c r="DJ472" s="46"/>
      <c r="DK472" s="46"/>
      <c r="DL472" s="46"/>
      <c r="DM472" s="46"/>
      <c r="DN472" s="46"/>
      <c r="DO472" s="46"/>
      <c r="DP472" s="46"/>
      <c r="DQ472" s="46"/>
      <c r="DR472" s="46"/>
      <c r="DS472" s="46"/>
      <c r="DT472" s="46"/>
      <c r="DU472" s="46"/>
      <c r="DV472" s="46"/>
      <c r="DW472" s="46"/>
      <c r="DX472" s="46"/>
      <c r="DY472" s="46"/>
      <c r="DZ472" s="46"/>
      <c r="EA472" s="46"/>
      <c r="EB472" s="46"/>
      <c r="EC472" s="46"/>
      <c r="ED472" s="46"/>
      <c r="EE472" s="46"/>
      <c r="EF472" s="46"/>
      <c r="EG472" s="46"/>
      <c r="EH472" s="46"/>
      <c r="EI472" s="46"/>
      <c r="EJ472" s="46"/>
      <c r="EK472" s="46"/>
      <c r="EL472" s="46"/>
      <c r="EM472" s="46"/>
      <c r="EN472" s="46"/>
      <c r="EO472" s="46"/>
      <c r="EP472" s="46"/>
      <c r="EQ472" s="46"/>
      <c r="ER472" s="46"/>
      <c r="ES472" s="46"/>
      <c r="ET472" s="46"/>
      <c r="EU472" s="46"/>
      <c r="EV472" s="46"/>
      <c r="EW472" s="49"/>
      <c r="EX472" s="46"/>
      <c r="EY472" s="46"/>
      <c r="EZ472" s="46"/>
      <c r="FA472" s="49"/>
      <c r="FB472" s="46"/>
      <c r="FC472" s="46"/>
      <c r="FD472" s="46"/>
      <c r="FE472" s="49"/>
      <c r="FF472" s="46"/>
      <c r="FG472" s="46"/>
      <c r="FH472" s="46"/>
      <c r="FI472" s="46"/>
      <c r="FJ472" s="46"/>
    </row>
    <row r="473" spans="1:166" ht="15" customHeight="1">
      <c r="A473" s="46">
        <v>469</v>
      </c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  <c r="CQ473" s="46"/>
      <c r="CR473" s="46"/>
      <c r="CS473" s="46"/>
      <c r="CT473" s="46"/>
      <c r="CU473" s="46"/>
      <c r="CV473" s="46"/>
      <c r="CW473" s="46"/>
      <c r="CX473" s="46"/>
      <c r="CY473" s="46"/>
      <c r="CZ473" s="46"/>
      <c r="DA473" s="46"/>
      <c r="DB473" s="46"/>
      <c r="DC473" s="46"/>
      <c r="DD473" s="46"/>
      <c r="DE473" s="46"/>
      <c r="DF473" s="46"/>
      <c r="DG473" s="46"/>
      <c r="DH473" s="46"/>
      <c r="DI473" s="46"/>
      <c r="DJ473" s="46"/>
      <c r="DK473" s="46"/>
      <c r="DL473" s="46"/>
      <c r="DM473" s="46"/>
      <c r="DN473" s="46"/>
      <c r="DO473" s="46"/>
      <c r="DP473" s="46"/>
      <c r="DQ473" s="46"/>
      <c r="DR473" s="46"/>
      <c r="DS473" s="46"/>
      <c r="DT473" s="46"/>
      <c r="DU473" s="46"/>
      <c r="DV473" s="46"/>
      <c r="DW473" s="46"/>
      <c r="DX473" s="46"/>
      <c r="DY473" s="46"/>
      <c r="DZ473" s="46"/>
      <c r="EA473" s="46"/>
      <c r="EB473" s="46"/>
      <c r="EC473" s="46"/>
      <c r="ED473" s="46"/>
      <c r="EE473" s="46"/>
      <c r="EF473" s="46"/>
      <c r="EG473" s="46"/>
      <c r="EH473" s="46"/>
      <c r="EI473" s="46"/>
      <c r="EJ473" s="46"/>
      <c r="EK473" s="46"/>
      <c r="EL473" s="46"/>
      <c r="EM473" s="46"/>
      <c r="EN473" s="46"/>
      <c r="EO473" s="46"/>
      <c r="EP473" s="46"/>
      <c r="EQ473" s="46"/>
      <c r="ER473" s="46"/>
      <c r="ES473" s="46"/>
      <c r="ET473" s="46"/>
      <c r="EU473" s="46"/>
      <c r="EV473" s="46"/>
      <c r="EW473" s="49"/>
      <c r="EX473" s="46"/>
      <c r="EY473" s="46"/>
      <c r="EZ473" s="46"/>
      <c r="FA473" s="49"/>
      <c r="FB473" s="46"/>
      <c r="FC473" s="46"/>
      <c r="FD473" s="46"/>
      <c r="FE473" s="49"/>
      <c r="FF473" s="46"/>
      <c r="FG473" s="46"/>
      <c r="FH473" s="46"/>
      <c r="FI473" s="46"/>
      <c r="FJ473" s="46"/>
    </row>
    <row r="474" spans="1:166" ht="15" customHeight="1">
      <c r="A474" s="46">
        <v>470</v>
      </c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  <c r="CQ474" s="46"/>
      <c r="CR474" s="46"/>
      <c r="CS474" s="46"/>
      <c r="CT474" s="46"/>
      <c r="CU474" s="46"/>
      <c r="CV474" s="46"/>
      <c r="CW474" s="46"/>
      <c r="CX474" s="46"/>
      <c r="CY474" s="46"/>
      <c r="CZ474" s="46"/>
      <c r="DA474" s="46"/>
      <c r="DB474" s="46"/>
      <c r="DC474" s="46"/>
      <c r="DD474" s="46"/>
      <c r="DE474" s="46"/>
      <c r="DF474" s="46"/>
      <c r="DG474" s="46"/>
      <c r="DH474" s="46"/>
      <c r="DI474" s="46"/>
      <c r="DJ474" s="46"/>
      <c r="DK474" s="46"/>
      <c r="DL474" s="46"/>
      <c r="DM474" s="46"/>
      <c r="DN474" s="46"/>
      <c r="DO474" s="46"/>
      <c r="DP474" s="46"/>
      <c r="DQ474" s="46"/>
      <c r="DR474" s="46"/>
      <c r="DS474" s="46"/>
      <c r="DT474" s="46"/>
      <c r="DU474" s="46"/>
      <c r="DV474" s="46"/>
      <c r="DW474" s="46"/>
      <c r="DX474" s="46"/>
      <c r="DY474" s="46"/>
      <c r="DZ474" s="46"/>
      <c r="EA474" s="46"/>
      <c r="EB474" s="46"/>
      <c r="EC474" s="46"/>
      <c r="ED474" s="46"/>
      <c r="EE474" s="46"/>
      <c r="EF474" s="46"/>
      <c r="EG474" s="46"/>
      <c r="EH474" s="46"/>
      <c r="EI474" s="46"/>
      <c r="EJ474" s="46"/>
      <c r="EK474" s="46"/>
      <c r="EL474" s="46"/>
      <c r="EM474" s="46"/>
      <c r="EN474" s="46"/>
      <c r="EO474" s="46"/>
      <c r="EP474" s="46"/>
      <c r="EQ474" s="46"/>
      <c r="ER474" s="46"/>
      <c r="ES474" s="46"/>
      <c r="ET474" s="46"/>
      <c r="EU474" s="46"/>
      <c r="EV474" s="46"/>
      <c r="EW474" s="49"/>
      <c r="EX474" s="46"/>
      <c r="EY474" s="46"/>
      <c r="EZ474" s="46"/>
      <c r="FA474" s="49"/>
      <c r="FB474" s="46"/>
      <c r="FC474" s="46"/>
      <c r="FD474" s="46"/>
      <c r="FE474" s="49"/>
      <c r="FF474" s="46"/>
      <c r="FG474" s="46"/>
      <c r="FH474" s="46"/>
      <c r="FI474" s="46"/>
      <c r="FJ474" s="46"/>
    </row>
    <row r="475" spans="1:166" ht="15" customHeight="1">
      <c r="A475" s="46">
        <v>471</v>
      </c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  <c r="CQ475" s="46"/>
      <c r="CR475" s="46"/>
      <c r="CS475" s="46"/>
      <c r="CT475" s="46"/>
      <c r="CU475" s="46"/>
      <c r="CV475" s="46"/>
      <c r="CW475" s="46"/>
      <c r="CX475" s="46"/>
      <c r="CY475" s="46"/>
      <c r="CZ475" s="46"/>
      <c r="DA475" s="46"/>
      <c r="DB475" s="46"/>
      <c r="DC475" s="46"/>
      <c r="DD475" s="46"/>
      <c r="DE475" s="46"/>
      <c r="DF475" s="46"/>
      <c r="DG475" s="46"/>
      <c r="DH475" s="46"/>
      <c r="DI475" s="46"/>
      <c r="DJ475" s="46"/>
      <c r="DK475" s="46"/>
      <c r="DL475" s="46"/>
      <c r="DM475" s="46"/>
      <c r="DN475" s="46"/>
      <c r="DO475" s="46"/>
      <c r="DP475" s="46"/>
      <c r="DQ475" s="46"/>
      <c r="DR475" s="46"/>
      <c r="DS475" s="46"/>
      <c r="DT475" s="46"/>
      <c r="DU475" s="46"/>
      <c r="DV475" s="46"/>
      <c r="DW475" s="46"/>
      <c r="DX475" s="46"/>
      <c r="DY475" s="46"/>
      <c r="DZ475" s="46"/>
      <c r="EA475" s="46"/>
      <c r="EB475" s="46"/>
      <c r="EC475" s="46"/>
      <c r="ED475" s="46"/>
      <c r="EE475" s="46"/>
      <c r="EF475" s="46"/>
      <c r="EG475" s="46"/>
      <c r="EH475" s="46"/>
      <c r="EI475" s="46"/>
      <c r="EJ475" s="46"/>
      <c r="EK475" s="46"/>
      <c r="EL475" s="46"/>
      <c r="EM475" s="46"/>
      <c r="EN475" s="46"/>
      <c r="EO475" s="46"/>
      <c r="EP475" s="46"/>
      <c r="EQ475" s="46"/>
      <c r="ER475" s="46"/>
      <c r="ES475" s="46"/>
      <c r="ET475" s="46"/>
      <c r="EU475" s="46"/>
      <c r="EV475" s="46"/>
      <c r="EW475" s="49"/>
      <c r="EX475" s="46"/>
      <c r="EY475" s="46"/>
      <c r="EZ475" s="46"/>
      <c r="FA475" s="49"/>
      <c r="FB475" s="46"/>
      <c r="FC475" s="46"/>
      <c r="FD475" s="46"/>
      <c r="FE475" s="49"/>
      <c r="FF475" s="46"/>
      <c r="FG475" s="46"/>
      <c r="FH475" s="46"/>
      <c r="FI475" s="46"/>
      <c r="FJ475" s="46"/>
    </row>
    <row r="476" spans="1:166" ht="15" customHeight="1">
      <c r="A476" s="46">
        <v>472</v>
      </c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  <c r="CQ476" s="46"/>
      <c r="CR476" s="46"/>
      <c r="CS476" s="46"/>
      <c r="CT476" s="46"/>
      <c r="CU476" s="46"/>
      <c r="CV476" s="46"/>
      <c r="CW476" s="46"/>
      <c r="CX476" s="46"/>
      <c r="CY476" s="46"/>
      <c r="CZ476" s="46"/>
      <c r="DA476" s="46"/>
      <c r="DB476" s="46"/>
      <c r="DC476" s="46"/>
      <c r="DD476" s="46"/>
      <c r="DE476" s="46"/>
      <c r="DF476" s="46"/>
      <c r="DG476" s="46"/>
      <c r="DH476" s="46"/>
      <c r="DI476" s="46"/>
      <c r="DJ476" s="46"/>
      <c r="DK476" s="46"/>
      <c r="DL476" s="46"/>
      <c r="DM476" s="46"/>
      <c r="DN476" s="46"/>
      <c r="DO476" s="46"/>
      <c r="DP476" s="46"/>
      <c r="DQ476" s="46"/>
      <c r="DR476" s="46"/>
      <c r="DS476" s="46"/>
      <c r="DT476" s="46"/>
      <c r="DU476" s="46"/>
      <c r="DV476" s="46"/>
      <c r="DW476" s="46"/>
      <c r="DX476" s="46"/>
      <c r="DY476" s="46"/>
      <c r="DZ476" s="46"/>
      <c r="EA476" s="46"/>
      <c r="EB476" s="46"/>
      <c r="EC476" s="46"/>
      <c r="ED476" s="46"/>
      <c r="EE476" s="46"/>
      <c r="EF476" s="46"/>
      <c r="EG476" s="46"/>
      <c r="EH476" s="46"/>
      <c r="EI476" s="46"/>
      <c r="EJ476" s="46"/>
      <c r="EK476" s="46"/>
      <c r="EL476" s="46"/>
      <c r="EM476" s="46"/>
      <c r="EN476" s="46"/>
      <c r="EO476" s="46"/>
      <c r="EP476" s="46"/>
      <c r="EQ476" s="46"/>
      <c r="ER476" s="46"/>
      <c r="ES476" s="46"/>
      <c r="ET476" s="46"/>
      <c r="EU476" s="46"/>
      <c r="EV476" s="46"/>
      <c r="EW476" s="49"/>
      <c r="EX476" s="46"/>
      <c r="EY476" s="46"/>
      <c r="EZ476" s="46"/>
      <c r="FA476" s="49"/>
      <c r="FB476" s="46"/>
      <c r="FC476" s="46"/>
      <c r="FD476" s="46"/>
      <c r="FE476" s="49"/>
      <c r="FF476" s="46"/>
      <c r="FG476" s="46"/>
      <c r="FH476" s="46"/>
      <c r="FI476" s="46"/>
      <c r="FJ476" s="46"/>
    </row>
    <row r="477" spans="1:166" ht="15" customHeight="1">
      <c r="A477" s="46">
        <v>473</v>
      </c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  <c r="CQ477" s="46"/>
      <c r="CR477" s="46"/>
      <c r="CS477" s="46"/>
      <c r="CT477" s="46"/>
      <c r="CU477" s="46"/>
      <c r="CV477" s="46"/>
      <c r="CW477" s="46"/>
      <c r="CX477" s="46"/>
      <c r="CY477" s="46"/>
      <c r="CZ477" s="46"/>
      <c r="DA477" s="46"/>
      <c r="DB477" s="46"/>
      <c r="DC477" s="46"/>
      <c r="DD477" s="46"/>
      <c r="DE477" s="46"/>
      <c r="DF477" s="46"/>
      <c r="DG477" s="46"/>
      <c r="DH477" s="46"/>
      <c r="DI477" s="46"/>
      <c r="DJ477" s="46"/>
      <c r="DK477" s="46"/>
      <c r="DL477" s="46"/>
      <c r="DM477" s="46"/>
      <c r="DN477" s="46"/>
      <c r="DO477" s="46"/>
      <c r="DP477" s="46"/>
      <c r="DQ477" s="46"/>
      <c r="DR477" s="46"/>
      <c r="DS477" s="46"/>
      <c r="DT477" s="46"/>
      <c r="DU477" s="46"/>
      <c r="DV477" s="46"/>
      <c r="DW477" s="46"/>
      <c r="DX477" s="46"/>
      <c r="DY477" s="46"/>
      <c r="DZ477" s="46"/>
      <c r="EA477" s="46"/>
      <c r="EB477" s="46"/>
      <c r="EC477" s="46"/>
      <c r="ED477" s="46"/>
      <c r="EE477" s="46"/>
      <c r="EF477" s="46"/>
      <c r="EG477" s="46"/>
      <c r="EH477" s="46"/>
      <c r="EI477" s="46"/>
      <c r="EJ477" s="46"/>
      <c r="EK477" s="46"/>
      <c r="EL477" s="46"/>
      <c r="EM477" s="46"/>
      <c r="EN477" s="46"/>
      <c r="EO477" s="46"/>
      <c r="EP477" s="46"/>
      <c r="EQ477" s="46"/>
      <c r="ER477" s="46"/>
      <c r="ES477" s="46"/>
      <c r="ET477" s="46"/>
      <c r="EU477" s="46"/>
      <c r="EV477" s="46"/>
      <c r="EW477" s="49"/>
      <c r="EX477" s="46"/>
      <c r="EY477" s="46"/>
      <c r="EZ477" s="46"/>
      <c r="FA477" s="49"/>
      <c r="FB477" s="46"/>
      <c r="FC477" s="46"/>
      <c r="FD477" s="46"/>
      <c r="FE477" s="49"/>
      <c r="FF477" s="46"/>
      <c r="FG477" s="46"/>
      <c r="FH477" s="46"/>
      <c r="FI477" s="46"/>
      <c r="FJ477" s="46"/>
    </row>
    <row r="478" spans="1:166" ht="15" customHeight="1">
      <c r="A478" s="46">
        <v>474</v>
      </c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  <c r="CQ478" s="46"/>
      <c r="CR478" s="46"/>
      <c r="CS478" s="46"/>
      <c r="CT478" s="46"/>
      <c r="CU478" s="46"/>
      <c r="CV478" s="46"/>
      <c r="CW478" s="46"/>
      <c r="CX478" s="46"/>
      <c r="CY478" s="46"/>
      <c r="CZ478" s="46"/>
      <c r="DA478" s="46"/>
      <c r="DB478" s="46"/>
      <c r="DC478" s="46"/>
      <c r="DD478" s="46"/>
      <c r="DE478" s="46"/>
      <c r="DF478" s="46"/>
      <c r="DG478" s="46"/>
      <c r="DH478" s="46"/>
      <c r="DI478" s="46"/>
      <c r="DJ478" s="46"/>
      <c r="DK478" s="46"/>
      <c r="DL478" s="46"/>
      <c r="DM478" s="46"/>
      <c r="DN478" s="46"/>
      <c r="DO478" s="46"/>
      <c r="DP478" s="46"/>
      <c r="DQ478" s="46"/>
      <c r="DR478" s="46"/>
      <c r="DS478" s="46"/>
      <c r="DT478" s="46"/>
      <c r="DU478" s="46"/>
      <c r="DV478" s="46"/>
      <c r="DW478" s="46"/>
      <c r="DX478" s="46"/>
      <c r="DY478" s="46"/>
      <c r="DZ478" s="46"/>
      <c r="EA478" s="46"/>
      <c r="EB478" s="46"/>
      <c r="EC478" s="46"/>
      <c r="ED478" s="46"/>
      <c r="EE478" s="46"/>
      <c r="EF478" s="46"/>
      <c r="EG478" s="46"/>
      <c r="EH478" s="46"/>
      <c r="EI478" s="46"/>
      <c r="EJ478" s="46"/>
      <c r="EK478" s="46"/>
      <c r="EL478" s="46"/>
      <c r="EM478" s="46"/>
      <c r="EN478" s="46"/>
      <c r="EO478" s="46"/>
      <c r="EP478" s="46"/>
      <c r="EQ478" s="46"/>
      <c r="ER478" s="46"/>
      <c r="ES478" s="46"/>
      <c r="ET478" s="46"/>
      <c r="EU478" s="46"/>
      <c r="EV478" s="46"/>
      <c r="EW478" s="49"/>
      <c r="EX478" s="46"/>
      <c r="EY478" s="46"/>
      <c r="EZ478" s="46"/>
      <c r="FA478" s="49"/>
      <c r="FB478" s="46"/>
      <c r="FC478" s="46"/>
      <c r="FD478" s="46"/>
      <c r="FE478" s="49"/>
      <c r="FF478" s="46"/>
      <c r="FG478" s="46"/>
      <c r="FH478" s="46"/>
      <c r="FI478" s="46"/>
      <c r="FJ478" s="46"/>
    </row>
    <row r="479" spans="1:166" ht="15" customHeight="1">
      <c r="A479" s="46">
        <v>475</v>
      </c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  <c r="CQ479" s="46"/>
      <c r="CR479" s="46"/>
      <c r="CS479" s="46"/>
      <c r="CT479" s="46"/>
      <c r="CU479" s="46"/>
      <c r="CV479" s="46"/>
      <c r="CW479" s="46"/>
      <c r="CX479" s="46"/>
      <c r="CY479" s="46"/>
      <c r="CZ479" s="46"/>
      <c r="DA479" s="46"/>
      <c r="DB479" s="46"/>
      <c r="DC479" s="46"/>
      <c r="DD479" s="46"/>
      <c r="DE479" s="46"/>
      <c r="DF479" s="46"/>
      <c r="DG479" s="46"/>
      <c r="DH479" s="46"/>
      <c r="DI479" s="46"/>
      <c r="DJ479" s="46"/>
      <c r="DK479" s="46"/>
      <c r="DL479" s="46"/>
      <c r="DM479" s="46"/>
      <c r="DN479" s="46"/>
      <c r="DO479" s="46"/>
      <c r="DP479" s="46"/>
      <c r="DQ479" s="46"/>
      <c r="DR479" s="46"/>
      <c r="DS479" s="46"/>
      <c r="DT479" s="46"/>
      <c r="DU479" s="46"/>
      <c r="DV479" s="46"/>
      <c r="DW479" s="46"/>
      <c r="DX479" s="46"/>
      <c r="DY479" s="46"/>
      <c r="DZ479" s="46"/>
      <c r="EA479" s="46"/>
      <c r="EB479" s="46"/>
      <c r="EC479" s="46"/>
      <c r="ED479" s="46"/>
      <c r="EE479" s="46"/>
      <c r="EF479" s="46"/>
      <c r="EG479" s="46"/>
      <c r="EH479" s="46"/>
      <c r="EI479" s="46"/>
      <c r="EJ479" s="46"/>
      <c r="EK479" s="46"/>
      <c r="EL479" s="46"/>
      <c r="EM479" s="46"/>
      <c r="EN479" s="46"/>
      <c r="EO479" s="46"/>
      <c r="EP479" s="46"/>
      <c r="EQ479" s="46"/>
      <c r="ER479" s="46"/>
      <c r="ES479" s="46"/>
      <c r="ET479" s="46"/>
      <c r="EU479" s="46"/>
      <c r="EV479" s="46"/>
      <c r="EW479" s="49"/>
      <c r="EX479" s="46"/>
      <c r="EY479" s="46"/>
      <c r="EZ479" s="46"/>
      <c r="FA479" s="49"/>
      <c r="FB479" s="46"/>
      <c r="FC479" s="46"/>
      <c r="FD479" s="46"/>
      <c r="FE479" s="49"/>
      <c r="FF479" s="46"/>
      <c r="FG479" s="46"/>
      <c r="FH479" s="46"/>
      <c r="FI479" s="46"/>
      <c r="FJ479" s="46"/>
    </row>
    <row r="480" spans="1:166" ht="15" customHeight="1">
      <c r="A480" s="46">
        <v>476</v>
      </c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  <c r="CP480" s="46"/>
      <c r="CQ480" s="46"/>
      <c r="CR480" s="46"/>
      <c r="CS480" s="46"/>
      <c r="CT480" s="46"/>
      <c r="CU480" s="46"/>
      <c r="CV480" s="46"/>
      <c r="CW480" s="46"/>
      <c r="CX480" s="46"/>
      <c r="CY480" s="46"/>
      <c r="CZ480" s="46"/>
      <c r="DA480" s="46"/>
      <c r="DB480" s="46"/>
      <c r="DC480" s="46"/>
      <c r="DD480" s="46"/>
      <c r="DE480" s="46"/>
      <c r="DF480" s="46"/>
      <c r="DG480" s="46"/>
      <c r="DH480" s="46"/>
      <c r="DI480" s="46"/>
      <c r="DJ480" s="46"/>
      <c r="DK480" s="46"/>
      <c r="DL480" s="46"/>
      <c r="DM480" s="46"/>
      <c r="DN480" s="46"/>
      <c r="DO480" s="46"/>
      <c r="DP480" s="46"/>
      <c r="DQ480" s="46"/>
      <c r="DR480" s="46"/>
      <c r="DS480" s="46"/>
      <c r="DT480" s="46"/>
      <c r="DU480" s="46"/>
      <c r="DV480" s="46"/>
      <c r="DW480" s="46"/>
      <c r="DX480" s="46"/>
      <c r="DY480" s="46"/>
      <c r="DZ480" s="46"/>
      <c r="EA480" s="46"/>
      <c r="EB480" s="46"/>
      <c r="EC480" s="46"/>
      <c r="ED480" s="46"/>
      <c r="EE480" s="46"/>
      <c r="EF480" s="46"/>
      <c r="EG480" s="46"/>
      <c r="EH480" s="46"/>
      <c r="EI480" s="46"/>
      <c r="EJ480" s="46"/>
      <c r="EK480" s="46"/>
      <c r="EL480" s="46"/>
      <c r="EM480" s="46"/>
      <c r="EN480" s="46"/>
      <c r="EO480" s="46"/>
      <c r="EP480" s="46"/>
      <c r="EQ480" s="46"/>
      <c r="ER480" s="46"/>
      <c r="ES480" s="46"/>
      <c r="ET480" s="46"/>
      <c r="EU480" s="46"/>
      <c r="EV480" s="46"/>
      <c r="EW480" s="49"/>
      <c r="EX480" s="46"/>
      <c r="EY480" s="46"/>
      <c r="EZ480" s="46"/>
      <c r="FA480" s="49"/>
      <c r="FB480" s="46"/>
      <c r="FC480" s="46"/>
      <c r="FD480" s="46"/>
      <c r="FE480" s="49"/>
      <c r="FF480" s="46"/>
      <c r="FG480" s="46"/>
      <c r="FH480" s="46"/>
      <c r="FI480" s="46"/>
      <c r="FJ480" s="46"/>
    </row>
    <row r="481" spans="1:166" ht="15" customHeight="1">
      <c r="A481" s="46">
        <v>477</v>
      </c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  <c r="CP481" s="46"/>
      <c r="CQ481" s="46"/>
      <c r="CR481" s="46"/>
      <c r="CS481" s="46"/>
      <c r="CT481" s="46"/>
      <c r="CU481" s="46"/>
      <c r="CV481" s="46"/>
      <c r="CW481" s="46"/>
      <c r="CX481" s="46"/>
      <c r="CY481" s="46"/>
      <c r="CZ481" s="46"/>
      <c r="DA481" s="46"/>
      <c r="DB481" s="46"/>
      <c r="DC481" s="46"/>
      <c r="DD481" s="46"/>
      <c r="DE481" s="46"/>
      <c r="DF481" s="46"/>
      <c r="DG481" s="46"/>
      <c r="DH481" s="46"/>
      <c r="DI481" s="46"/>
      <c r="DJ481" s="46"/>
      <c r="DK481" s="46"/>
      <c r="DL481" s="46"/>
      <c r="DM481" s="46"/>
      <c r="DN481" s="46"/>
      <c r="DO481" s="46"/>
      <c r="DP481" s="46"/>
      <c r="DQ481" s="46"/>
      <c r="DR481" s="46"/>
      <c r="DS481" s="46"/>
      <c r="DT481" s="46"/>
      <c r="DU481" s="46"/>
      <c r="DV481" s="46"/>
      <c r="DW481" s="46"/>
      <c r="DX481" s="46"/>
      <c r="DY481" s="46"/>
      <c r="DZ481" s="46"/>
      <c r="EA481" s="46"/>
      <c r="EB481" s="46"/>
      <c r="EC481" s="46"/>
      <c r="ED481" s="46"/>
      <c r="EE481" s="46"/>
      <c r="EF481" s="46"/>
      <c r="EG481" s="46"/>
      <c r="EH481" s="46"/>
      <c r="EI481" s="46"/>
      <c r="EJ481" s="46"/>
      <c r="EK481" s="46"/>
      <c r="EL481" s="46"/>
      <c r="EM481" s="46"/>
      <c r="EN481" s="46"/>
      <c r="EO481" s="46"/>
      <c r="EP481" s="46"/>
      <c r="EQ481" s="46"/>
      <c r="ER481" s="46"/>
      <c r="ES481" s="46"/>
      <c r="ET481" s="46"/>
      <c r="EU481" s="46"/>
      <c r="EV481" s="46"/>
      <c r="EW481" s="49"/>
      <c r="EX481" s="46"/>
      <c r="EY481" s="46"/>
      <c r="EZ481" s="46"/>
      <c r="FA481" s="49"/>
      <c r="FB481" s="46"/>
      <c r="FC481" s="46"/>
      <c r="FD481" s="46"/>
      <c r="FE481" s="49"/>
      <c r="FF481" s="46"/>
      <c r="FG481" s="46"/>
      <c r="FH481" s="46"/>
      <c r="FI481" s="46"/>
      <c r="FJ481" s="46"/>
    </row>
    <row r="482" spans="1:166" ht="15" customHeight="1">
      <c r="A482" s="46">
        <v>478</v>
      </c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  <c r="CJ482" s="46"/>
      <c r="CK482" s="46"/>
      <c r="CL482" s="46"/>
      <c r="CM482" s="46"/>
      <c r="CN482" s="46"/>
      <c r="CO482" s="46"/>
      <c r="CP482" s="46"/>
      <c r="CQ482" s="46"/>
      <c r="CR482" s="46"/>
      <c r="CS482" s="46"/>
      <c r="CT482" s="46"/>
      <c r="CU482" s="46"/>
      <c r="CV482" s="46"/>
      <c r="CW482" s="46"/>
      <c r="CX482" s="46"/>
      <c r="CY482" s="46"/>
      <c r="CZ482" s="46"/>
      <c r="DA482" s="46"/>
      <c r="DB482" s="46"/>
      <c r="DC482" s="46"/>
      <c r="DD482" s="46"/>
      <c r="DE482" s="46"/>
      <c r="DF482" s="46"/>
      <c r="DG482" s="46"/>
      <c r="DH482" s="46"/>
      <c r="DI482" s="46"/>
      <c r="DJ482" s="46"/>
      <c r="DK482" s="46"/>
      <c r="DL482" s="46"/>
      <c r="DM482" s="46"/>
      <c r="DN482" s="46"/>
      <c r="DO482" s="46"/>
      <c r="DP482" s="46"/>
      <c r="DQ482" s="46"/>
      <c r="DR482" s="46"/>
      <c r="DS482" s="46"/>
      <c r="DT482" s="46"/>
      <c r="DU482" s="46"/>
      <c r="DV482" s="46"/>
      <c r="DW482" s="46"/>
      <c r="DX482" s="46"/>
      <c r="DY482" s="46"/>
      <c r="DZ482" s="46"/>
      <c r="EA482" s="46"/>
      <c r="EB482" s="46"/>
      <c r="EC482" s="46"/>
      <c r="ED482" s="46"/>
      <c r="EE482" s="46"/>
      <c r="EF482" s="46"/>
      <c r="EG482" s="46"/>
      <c r="EH482" s="46"/>
      <c r="EI482" s="46"/>
      <c r="EJ482" s="46"/>
      <c r="EK482" s="46"/>
      <c r="EL482" s="46"/>
      <c r="EM482" s="46"/>
      <c r="EN482" s="46"/>
      <c r="EO482" s="46"/>
      <c r="EP482" s="46"/>
      <c r="EQ482" s="46"/>
      <c r="ER482" s="46"/>
      <c r="ES482" s="46"/>
      <c r="ET482" s="46"/>
      <c r="EU482" s="46"/>
      <c r="EV482" s="46"/>
      <c r="EW482" s="49"/>
      <c r="EX482" s="46"/>
      <c r="EY482" s="46"/>
      <c r="EZ482" s="46"/>
      <c r="FA482" s="49"/>
      <c r="FB482" s="46"/>
      <c r="FC482" s="46"/>
      <c r="FD482" s="46"/>
      <c r="FE482" s="49"/>
      <c r="FF482" s="46"/>
      <c r="FG482" s="46"/>
      <c r="FH482" s="46"/>
      <c r="FI482" s="46"/>
      <c r="FJ482" s="46"/>
    </row>
    <row r="483" spans="1:166" ht="15" customHeight="1">
      <c r="A483" s="46">
        <v>479</v>
      </c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  <c r="BY483" s="46"/>
      <c r="BZ483" s="46"/>
      <c r="CA483" s="46"/>
      <c r="CB483" s="46"/>
      <c r="CC483" s="46"/>
      <c r="CD483" s="46"/>
      <c r="CE483" s="46"/>
      <c r="CF483" s="46"/>
      <c r="CG483" s="46"/>
      <c r="CH483" s="46"/>
      <c r="CI483" s="46"/>
      <c r="CJ483" s="46"/>
      <c r="CK483" s="46"/>
      <c r="CL483" s="46"/>
      <c r="CM483" s="46"/>
      <c r="CN483" s="46"/>
      <c r="CO483" s="46"/>
      <c r="CP483" s="46"/>
      <c r="CQ483" s="46"/>
      <c r="CR483" s="46"/>
      <c r="CS483" s="46"/>
      <c r="CT483" s="46"/>
      <c r="CU483" s="46"/>
      <c r="CV483" s="46"/>
      <c r="CW483" s="46"/>
      <c r="CX483" s="46"/>
      <c r="CY483" s="46"/>
      <c r="CZ483" s="46"/>
      <c r="DA483" s="46"/>
      <c r="DB483" s="46"/>
      <c r="DC483" s="46"/>
      <c r="DD483" s="46"/>
      <c r="DE483" s="46"/>
      <c r="DF483" s="46"/>
      <c r="DG483" s="46"/>
      <c r="DH483" s="46"/>
      <c r="DI483" s="46"/>
      <c r="DJ483" s="46"/>
      <c r="DK483" s="46"/>
      <c r="DL483" s="46"/>
      <c r="DM483" s="46"/>
      <c r="DN483" s="46"/>
      <c r="DO483" s="46"/>
      <c r="DP483" s="46"/>
      <c r="DQ483" s="46"/>
      <c r="DR483" s="46"/>
      <c r="DS483" s="46"/>
      <c r="DT483" s="46"/>
      <c r="DU483" s="46"/>
      <c r="DV483" s="46"/>
      <c r="DW483" s="46"/>
      <c r="DX483" s="46"/>
      <c r="DY483" s="46"/>
      <c r="DZ483" s="46"/>
      <c r="EA483" s="46"/>
      <c r="EB483" s="46"/>
      <c r="EC483" s="46"/>
      <c r="ED483" s="46"/>
      <c r="EE483" s="46"/>
      <c r="EF483" s="46"/>
      <c r="EG483" s="46"/>
      <c r="EH483" s="46"/>
      <c r="EI483" s="46"/>
      <c r="EJ483" s="46"/>
      <c r="EK483" s="46"/>
      <c r="EL483" s="46"/>
      <c r="EM483" s="46"/>
      <c r="EN483" s="46"/>
      <c r="EO483" s="46"/>
      <c r="EP483" s="46"/>
      <c r="EQ483" s="46"/>
      <c r="ER483" s="46"/>
      <c r="ES483" s="46"/>
      <c r="ET483" s="46"/>
      <c r="EU483" s="46"/>
      <c r="EV483" s="46"/>
      <c r="EW483" s="49"/>
      <c r="EX483" s="46"/>
      <c r="EY483" s="46"/>
      <c r="EZ483" s="46"/>
      <c r="FA483" s="49"/>
      <c r="FB483" s="46"/>
      <c r="FC483" s="46"/>
      <c r="FD483" s="46"/>
      <c r="FE483" s="49"/>
      <c r="FF483" s="46"/>
      <c r="FG483" s="46"/>
      <c r="FH483" s="46"/>
      <c r="FI483" s="46"/>
      <c r="FJ483" s="46"/>
    </row>
    <row r="484" spans="1:166" ht="15" customHeight="1">
      <c r="A484" s="46">
        <v>480</v>
      </c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/>
      <c r="BZ484" s="46"/>
      <c r="CA484" s="46"/>
      <c r="CB484" s="46"/>
      <c r="CC484" s="46"/>
      <c r="CD484" s="46"/>
      <c r="CE484" s="46"/>
      <c r="CF484" s="46"/>
      <c r="CG484" s="46"/>
      <c r="CH484" s="46"/>
      <c r="CI484" s="46"/>
      <c r="CJ484" s="46"/>
      <c r="CK484" s="46"/>
      <c r="CL484" s="46"/>
      <c r="CM484" s="46"/>
      <c r="CN484" s="46"/>
      <c r="CO484" s="46"/>
      <c r="CP484" s="46"/>
      <c r="CQ484" s="46"/>
      <c r="CR484" s="46"/>
      <c r="CS484" s="46"/>
      <c r="CT484" s="46"/>
      <c r="CU484" s="46"/>
      <c r="CV484" s="46"/>
      <c r="CW484" s="46"/>
      <c r="CX484" s="46"/>
      <c r="CY484" s="46"/>
      <c r="CZ484" s="46"/>
      <c r="DA484" s="46"/>
      <c r="DB484" s="46"/>
      <c r="DC484" s="46"/>
      <c r="DD484" s="46"/>
      <c r="DE484" s="46"/>
      <c r="DF484" s="46"/>
      <c r="DG484" s="46"/>
      <c r="DH484" s="46"/>
      <c r="DI484" s="46"/>
      <c r="DJ484" s="46"/>
      <c r="DK484" s="46"/>
      <c r="DL484" s="46"/>
      <c r="DM484" s="46"/>
      <c r="DN484" s="46"/>
      <c r="DO484" s="46"/>
      <c r="DP484" s="46"/>
      <c r="DQ484" s="46"/>
      <c r="DR484" s="46"/>
      <c r="DS484" s="46"/>
      <c r="DT484" s="46"/>
      <c r="DU484" s="46"/>
      <c r="DV484" s="46"/>
      <c r="DW484" s="46"/>
      <c r="DX484" s="46"/>
      <c r="DY484" s="46"/>
      <c r="DZ484" s="46"/>
      <c r="EA484" s="46"/>
      <c r="EB484" s="46"/>
      <c r="EC484" s="46"/>
      <c r="ED484" s="46"/>
      <c r="EE484" s="46"/>
      <c r="EF484" s="46"/>
      <c r="EG484" s="46"/>
      <c r="EH484" s="46"/>
      <c r="EI484" s="46"/>
      <c r="EJ484" s="46"/>
      <c r="EK484" s="46"/>
      <c r="EL484" s="46"/>
      <c r="EM484" s="46"/>
      <c r="EN484" s="46"/>
      <c r="EO484" s="46"/>
      <c r="EP484" s="46"/>
      <c r="EQ484" s="46"/>
      <c r="ER484" s="46"/>
      <c r="ES484" s="46"/>
      <c r="ET484" s="46"/>
      <c r="EU484" s="46"/>
      <c r="EV484" s="46"/>
      <c r="EW484" s="49"/>
      <c r="EX484" s="46"/>
      <c r="EY484" s="46"/>
      <c r="EZ484" s="46"/>
      <c r="FA484" s="49"/>
      <c r="FB484" s="46"/>
      <c r="FC484" s="46"/>
      <c r="FD484" s="46"/>
      <c r="FE484" s="49"/>
      <c r="FF484" s="46"/>
      <c r="FG484" s="46"/>
      <c r="FH484" s="46"/>
      <c r="FI484" s="46"/>
      <c r="FJ484" s="46"/>
    </row>
    <row r="485" spans="1:166" ht="15" customHeight="1">
      <c r="A485" s="46">
        <v>481</v>
      </c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/>
      <c r="BZ485" s="46"/>
      <c r="CA485" s="46"/>
      <c r="CB485" s="46"/>
      <c r="CC485" s="46"/>
      <c r="CD485" s="46"/>
      <c r="CE485" s="46"/>
      <c r="CF485" s="46"/>
      <c r="CG485" s="46"/>
      <c r="CH485" s="46"/>
      <c r="CI485" s="46"/>
      <c r="CJ485" s="46"/>
      <c r="CK485" s="46"/>
      <c r="CL485" s="46"/>
      <c r="CM485" s="46"/>
      <c r="CN485" s="46"/>
      <c r="CO485" s="46"/>
      <c r="CP485" s="46"/>
      <c r="CQ485" s="46"/>
      <c r="CR485" s="46"/>
      <c r="CS485" s="46"/>
      <c r="CT485" s="46"/>
      <c r="CU485" s="46"/>
      <c r="CV485" s="46"/>
      <c r="CW485" s="46"/>
      <c r="CX485" s="46"/>
      <c r="CY485" s="46"/>
      <c r="CZ485" s="46"/>
      <c r="DA485" s="46"/>
      <c r="DB485" s="46"/>
      <c r="DC485" s="46"/>
      <c r="DD485" s="46"/>
      <c r="DE485" s="46"/>
      <c r="DF485" s="46"/>
      <c r="DG485" s="46"/>
      <c r="DH485" s="46"/>
      <c r="DI485" s="46"/>
      <c r="DJ485" s="46"/>
      <c r="DK485" s="46"/>
      <c r="DL485" s="46"/>
      <c r="DM485" s="46"/>
      <c r="DN485" s="46"/>
      <c r="DO485" s="46"/>
      <c r="DP485" s="46"/>
      <c r="DQ485" s="46"/>
      <c r="DR485" s="46"/>
      <c r="DS485" s="46"/>
      <c r="DT485" s="46"/>
      <c r="DU485" s="46"/>
      <c r="DV485" s="46"/>
      <c r="DW485" s="46"/>
      <c r="DX485" s="46"/>
      <c r="DY485" s="46"/>
      <c r="DZ485" s="46"/>
      <c r="EA485" s="46"/>
      <c r="EB485" s="46"/>
      <c r="EC485" s="46"/>
      <c r="ED485" s="46"/>
      <c r="EE485" s="46"/>
      <c r="EF485" s="46"/>
      <c r="EG485" s="46"/>
      <c r="EH485" s="46"/>
      <c r="EI485" s="46"/>
      <c r="EJ485" s="46"/>
      <c r="EK485" s="46"/>
      <c r="EL485" s="46"/>
      <c r="EM485" s="46"/>
      <c r="EN485" s="46"/>
      <c r="EO485" s="46"/>
      <c r="EP485" s="46"/>
      <c r="EQ485" s="46"/>
      <c r="ER485" s="46"/>
      <c r="ES485" s="46"/>
      <c r="ET485" s="46"/>
      <c r="EU485" s="46"/>
      <c r="EV485" s="46"/>
      <c r="EW485" s="49"/>
      <c r="EX485" s="46"/>
      <c r="EY485" s="46"/>
      <c r="EZ485" s="46"/>
      <c r="FA485" s="49"/>
      <c r="FB485" s="46"/>
      <c r="FC485" s="46"/>
      <c r="FD485" s="46"/>
      <c r="FE485" s="49"/>
      <c r="FF485" s="46"/>
      <c r="FG485" s="46"/>
      <c r="FH485" s="46"/>
      <c r="FI485" s="46"/>
      <c r="FJ485" s="46"/>
    </row>
    <row r="486" spans="1:166" ht="15" customHeight="1">
      <c r="A486" s="46">
        <v>482</v>
      </c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46"/>
      <c r="CG486" s="46"/>
      <c r="CH486" s="46"/>
      <c r="CI486" s="46"/>
      <c r="CJ486" s="46"/>
      <c r="CK486" s="46"/>
      <c r="CL486" s="46"/>
      <c r="CM486" s="46"/>
      <c r="CN486" s="46"/>
      <c r="CO486" s="46"/>
      <c r="CP486" s="46"/>
      <c r="CQ486" s="46"/>
      <c r="CR486" s="46"/>
      <c r="CS486" s="46"/>
      <c r="CT486" s="46"/>
      <c r="CU486" s="46"/>
      <c r="CV486" s="46"/>
      <c r="CW486" s="46"/>
      <c r="CX486" s="46"/>
      <c r="CY486" s="46"/>
      <c r="CZ486" s="46"/>
      <c r="DA486" s="46"/>
      <c r="DB486" s="46"/>
      <c r="DC486" s="46"/>
      <c r="DD486" s="46"/>
      <c r="DE486" s="46"/>
      <c r="DF486" s="46"/>
      <c r="DG486" s="46"/>
      <c r="DH486" s="46"/>
      <c r="DI486" s="46"/>
      <c r="DJ486" s="46"/>
      <c r="DK486" s="46"/>
      <c r="DL486" s="46"/>
      <c r="DM486" s="46"/>
      <c r="DN486" s="46"/>
      <c r="DO486" s="46"/>
      <c r="DP486" s="46"/>
      <c r="DQ486" s="46"/>
      <c r="DR486" s="46"/>
      <c r="DS486" s="46"/>
      <c r="DT486" s="46"/>
      <c r="DU486" s="46"/>
      <c r="DV486" s="46"/>
      <c r="DW486" s="46"/>
      <c r="DX486" s="46"/>
      <c r="DY486" s="46"/>
      <c r="DZ486" s="46"/>
      <c r="EA486" s="46"/>
      <c r="EB486" s="46"/>
      <c r="EC486" s="46"/>
      <c r="ED486" s="46"/>
      <c r="EE486" s="46"/>
      <c r="EF486" s="46"/>
      <c r="EG486" s="46"/>
      <c r="EH486" s="46"/>
      <c r="EI486" s="46"/>
      <c r="EJ486" s="46"/>
      <c r="EK486" s="46"/>
      <c r="EL486" s="46"/>
      <c r="EM486" s="46"/>
      <c r="EN486" s="46"/>
      <c r="EO486" s="46"/>
      <c r="EP486" s="46"/>
      <c r="EQ486" s="46"/>
      <c r="ER486" s="46"/>
      <c r="ES486" s="46"/>
      <c r="ET486" s="46"/>
      <c r="EU486" s="46"/>
      <c r="EV486" s="46"/>
      <c r="EW486" s="49"/>
      <c r="EX486" s="46"/>
      <c r="EY486" s="46"/>
      <c r="EZ486" s="46"/>
      <c r="FA486" s="49"/>
      <c r="FB486" s="46"/>
      <c r="FC486" s="46"/>
      <c r="FD486" s="46"/>
      <c r="FE486" s="49"/>
      <c r="FF486" s="46"/>
      <c r="FG486" s="46"/>
      <c r="FH486" s="46"/>
      <c r="FI486" s="46"/>
      <c r="FJ486" s="46"/>
    </row>
    <row r="487" spans="1:166" ht="15" customHeight="1">
      <c r="A487" s="46">
        <v>483</v>
      </c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46"/>
      <c r="CG487" s="46"/>
      <c r="CH487" s="46"/>
      <c r="CI487" s="46"/>
      <c r="CJ487" s="46"/>
      <c r="CK487" s="46"/>
      <c r="CL487" s="46"/>
      <c r="CM487" s="46"/>
      <c r="CN487" s="46"/>
      <c r="CO487" s="46"/>
      <c r="CP487" s="46"/>
      <c r="CQ487" s="46"/>
      <c r="CR487" s="46"/>
      <c r="CS487" s="46"/>
      <c r="CT487" s="46"/>
      <c r="CU487" s="46"/>
      <c r="CV487" s="46"/>
      <c r="CW487" s="46"/>
      <c r="CX487" s="46"/>
      <c r="CY487" s="46"/>
      <c r="CZ487" s="46"/>
      <c r="DA487" s="46"/>
      <c r="DB487" s="46"/>
      <c r="DC487" s="46"/>
      <c r="DD487" s="46"/>
      <c r="DE487" s="46"/>
      <c r="DF487" s="46"/>
      <c r="DG487" s="46"/>
      <c r="DH487" s="46"/>
      <c r="DI487" s="46"/>
      <c r="DJ487" s="46"/>
      <c r="DK487" s="46"/>
      <c r="DL487" s="46"/>
      <c r="DM487" s="46"/>
      <c r="DN487" s="46"/>
      <c r="DO487" s="46"/>
      <c r="DP487" s="46"/>
      <c r="DQ487" s="46"/>
      <c r="DR487" s="46"/>
      <c r="DS487" s="46"/>
      <c r="DT487" s="46"/>
      <c r="DU487" s="46"/>
      <c r="DV487" s="46"/>
      <c r="DW487" s="46"/>
      <c r="DX487" s="46"/>
      <c r="DY487" s="46"/>
      <c r="DZ487" s="46"/>
      <c r="EA487" s="46"/>
      <c r="EB487" s="46"/>
      <c r="EC487" s="46"/>
      <c r="ED487" s="46"/>
      <c r="EE487" s="46"/>
      <c r="EF487" s="46"/>
      <c r="EG487" s="46"/>
      <c r="EH487" s="46"/>
      <c r="EI487" s="46"/>
      <c r="EJ487" s="46"/>
      <c r="EK487" s="46"/>
      <c r="EL487" s="46"/>
      <c r="EM487" s="46"/>
      <c r="EN487" s="46"/>
      <c r="EO487" s="46"/>
      <c r="EP487" s="46"/>
      <c r="EQ487" s="46"/>
      <c r="ER487" s="46"/>
      <c r="ES487" s="46"/>
      <c r="ET487" s="46"/>
      <c r="EU487" s="46"/>
      <c r="EV487" s="46"/>
      <c r="EW487" s="49"/>
      <c r="EX487" s="46"/>
      <c r="EY487" s="46"/>
      <c r="EZ487" s="46"/>
      <c r="FA487" s="49"/>
      <c r="FB487" s="46"/>
      <c r="FC487" s="46"/>
      <c r="FD487" s="46"/>
      <c r="FE487" s="49"/>
      <c r="FF487" s="46"/>
      <c r="FG487" s="46"/>
      <c r="FH487" s="46"/>
      <c r="FI487" s="46"/>
      <c r="FJ487" s="46"/>
    </row>
    <row r="488" spans="1:166" ht="15" customHeight="1">
      <c r="A488" s="46">
        <v>484</v>
      </c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9"/>
      <c r="EX488" s="46"/>
      <c r="EY488" s="46"/>
      <c r="EZ488" s="46"/>
      <c r="FA488" s="49"/>
      <c r="FB488" s="46"/>
      <c r="FC488" s="46"/>
      <c r="FD488" s="46"/>
      <c r="FE488" s="49"/>
      <c r="FF488" s="46"/>
      <c r="FG488" s="46"/>
      <c r="FH488" s="46"/>
      <c r="FI488" s="46"/>
      <c r="FJ488" s="46"/>
    </row>
    <row r="489" spans="1:166" ht="15" customHeight="1">
      <c r="A489" s="46">
        <v>485</v>
      </c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46"/>
      <c r="CG489" s="46"/>
      <c r="CH489" s="46"/>
      <c r="CI489" s="46"/>
      <c r="CJ489" s="46"/>
      <c r="CK489" s="46"/>
      <c r="CL489" s="46"/>
      <c r="CM489" s="46"/>
      <c r="CN489" s="46"/>
      <c r="CO489" s="46"/>
      <c r="CP489" s="46"/>
      <c r="CQ489" s="46"/>
      <c r="CR489" s="46"/>
      <c r="CS489" s="46"/>
      <c r="CT489" s="46"/>
      <c r="CU489" s="46"/>
      <c r="CV489" s="46"/>
      <c r="CW489" s="46"/>
      <c r="CX489" s="46"/>
      <c r="CY489" s="46"/>
      <c r="CZ489" s="46"/>
      <c r="DA489" s="46"/>
      <c r="DB489" s="46"/>
      <c r="DC489" s="46"/>
      <c r="DD489" s="46"/>
      <c r="DE489" s="46"/>
      <c r="DF489" s="46"/>
      <c r="DG489" s="46"/>
      <c r="DH489" s="46"/>
      <c r="DI489" s="46"/>
      <c r="DJ489" s="46"/>
      <c r="DK489" s="46"/>
      <c r="DL489" s="46"/>
      <c r="DM489" s="46"/>
      <c r="DN489" s="46"/>
      <c r="DO489" s="46"/>
      <c r="DP489" s="46"/>
      <c r="DQ489" s="46"/>
      <c r="DR489" s="46"/>
      <c r="DS489" s="46"/>
      <c r="DT489" s="46"/>
      <c r="DU489" s="46"/>
      <c r="DV489" s="46"/>
      <c r="DW489" s="46"/>
      <c r="DX489" s="46"/>
      <c r="DY489" s="46"/>
      <c r="DZ489" s="46"/>
      <c r="EA489" s="46"/>
      <c r="EB489" s="46"/>
      <c r="EC489" s="46"/>
      <c r="ED489" s="46"/>
      <c r="EE489" s="46"/>
      <c r="EF489" s="46"/>
      <c r="EG489" s="46"/>
      <c r="EH489" s="46"/>
      <c r="EI489" s="46"/>
      <c r="EJ489" s="46"/>
      <c r="EK489" s="46"/>
      <c r="EL489" s="46"/>
      <c r="EM489" s="46"/>
      <c r="EN489" s="46"/>
      <c r="EO489" s="46"/>
      <c r="EP489" s="46"/>
      <c r="EQ489" s="46"/>
      <c r="ER489" s="46"/>
      <c r="ES489" s="46"/>
      <c r="ET489" s="46"/>
      <c r="EU489" s="46"/>
      <c r="EV489" s="46"/>
      <c r="EW489" s="49"/>
      <c r="EX489" s="46"/>
      <c r="EY489" s="46"/>
      <c r="EZ489" s="46"/>
      <c r="FA489" s="49"/>
      <c r="FB489" s="46"/>
      <c r="FC489" s="46"/>
      <c r="FD489" s="46"/>
      <c r="FE489" s="49"/>
      <c r="FF489" s="46"/>
      <c r="FG489" s="46"/>
      <c r="FH489" s="46"/>
      <c r="FI489" s="46"/>
      <c r="FJ489" s="46"/>
    </row>
    <row r="490" spans="1:166" ht="15" customHeight="1">
      <c r="A490" s="46">
        <v>486</v>
      </c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46"/>
      <c r="CG490" s="46"/>
      <c r="CH490" s="46"/>
      <c r="CI490" s="46"/>
      <c r="CJ490" s="46"/>
      <c r="CK490" s="46"/>
      <c r="CL490" s="46"/>
      <c r="CM490" s="46"/>
      <c r="CN490" s="46"/>
      <c r="CO490" s="46"/>
      <c r="CP490" s="46"/>
      <c r="CQ490" s="46"/>
      <c r="CR490" s="46"/>
      <c r="CS490" s="46"/>
      <c r="CT490" s="46"/>
      <c r="CU490" s="46"/>
      <c r="CV490" s="46"/>
      <c r="CW490" s="46"/>
      <c r="CX490" s="46"/>
      <c r="CY490" s="46"/>
      <c r="CZ490" s="46"/>
      <c r="DA490" s="46"/>
      <c r="DB490" s="46"/>
      <c r="DC490" s="46"/>
      <c r="DD490" s="46"/>
      <c r="DE490" s="46"/>
      <c r="DF490" s="46"/>
      <c r="DG490" s="46"/>
      <c r="DH490" s="46"/>
      <c r="DI490" s="46"/>
      <c r="DJ490" s="46"/>
      <c r="DK490" s="46"/>
      <c r="DL490" s="46"/>
      <c r="DM490" s="46"/>
      <c r="DN490" s="46"/>
      <c r="DO490" s="46"/>
      <c r="DP490" s="46"/>
      <c r="DQ490" s="46"/>
      <c r="DR490" s="46"/>
      <c r="DS490" s="46"/>
      <c r="DT490" s="46"/>
      <c r="DU490" s="46"/>
      <c r="DV490" s="46"/>
      <c r="DW490" s="46"/>
      <c r="DX490" s="46"/>
      <c r="DY490" s="46"/>
      <c r="DZ490" s="46"/>
      <c r="EA490" s="46"/>
      <c r="EB490" s="46"/>
      <c r="EC490" s="46"/>
      <c r="ED490" s="46"/>
      <c r="EE490" s="46"/>
      <c r="EF490" s="46"/>
      <c r="EG490" s="46"/>
      <c r="EH490" s="46"/>
      <c r="EI490" s="46"/>
      <c r="EJ490" s="46"/>
      <c r="EK490" s="46"/>
      <c r="EL490" s="46"/>
      <c r="EM490" s="46"/>
      <c r="EN490" s="46"/>
      <c r="EO490" s="46"/>
      <c r="EP490" s="46"/>
      <c r="EQ490" s="46"/>
      <c r="ER490" s="46"/>
      <c r="ES490" s="46"/>
      <c r="ET490" s="46"/>
      <c r="EU490" s="46"/>
      <c r="EV490" s="46"/>
      <c r="EW490" s="49"/>
      <c r="EX490" s="46"/>
      <c r="EY490" s="46"/>
      <c r="EZ490" s="46"/>
      <c r="FA490" s="49"/>
      <c r="FB490" s="46"/>
      <c r="FC490" s="46"/>
      <c r="FD490" s="46"/>
      <c r="FE490" s="49"/>
      <c r="FF490" s="46"/>
      <c r="FG490" s="46"/>
      <c r="FH490" s="46"/>
      <c r="FI490" s="46"/>
      <c r="FJ490" s="46"/>
    </row>
    <row r="491" spans="1:166" ht="15" customHeight="1">
      <c r="A491" s="46">
        <v>487</v>
      </c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46"/>
      <c r="CG491" s="46"/>
      <c r="CH491" s="46"/>
      <c r="CI491" s="46"/>
      <c r="CJ491" s="46"/>
      <c r="CK491" s="46"/>
      <c r="CL491" s="46"/>
      <c r="CM491" s="46"/>
      <c r="CN491" s="46"/>
      <c r="CO491" s="46"/>
      <c r="CP491" s="46"/>
      <c r="CQ491" s="46"/>
      <c r="CR491" s="46"/>
      <c r="CS491" s="46"/>
      <c r="CT491" s="46"/>
      <c r="CU491" s="46"/>
      <c r="CV491" s="46"/>
      <c r="CW491" s="46"/>
      <c r="CX491" s="46"/>
      <c r="CY491" s="46"/>
      <c r="CZ491" s="46"/>
      <c r="DA491" s="46"/>
      <c r="DB491" s="46"/>
      <c r="DC491" s="46"/>
      <c r="DD491" s="46"/>
      <c r="DE491" s="46"/>
      <c r="DF491" s="46"/>
      <c r="DG491" s="46"/>
      <c r="DH491" s="46"/>
      <c r="DI491" s="46"/>
      <c r="DJ491" s="46"/>
      <c r="DK491" s="46"/>
      <c r="DL491" s="46"/>
      <c r="DM491" s="46"/>
      <c r="DN491" s="46"/>
      <c r="DO491" s="46"/>
      <c r="DP491" s="46"/>
      <c r="DQ491" s="46"/>
      <c r="DR491" s="46"/>
      <c r="DS491" s="46"/>
      <c r="DT491" s="46"/>
      <c r="DU491" s="46"/>
      <c r="DV491" s="46"/>
      <c r="DW491" s="46"/>
      <c r="DX491" s="46"/>
      <c r="DY491" s="46"/>
      <c r="DZ491" s="46"/>
      <c r="EA491" s="46"/>
      <c r="EB491" s="46"/>
      <c r="EC491" s="46"/>
      <c r="ED491" s="46"/>
      <c r="EE491" s="46"/>
      <c r="EF491" s="46"/>
      <c r="EG491" s="46"/>
      <c r="EH491" s="46"/>
      <c r="EI491" s="46"/>
      <c r="EJ491" s="46"/>
      <c r="EK491" s="46"/>
      <c r="EL491" s="46"/>
      <c r="EM491" s="46"/>
      <c r="EN491" s="46"/>
      <c r="EO491" s="46"/>
      <c r="EP491" s="46"/>
      <c r="EQ491" s="46"/>
      <c r="ER491" s="46"/>
      <c r="ES491" s="46"/>
      <c r="ET491" s="46"/>
      <c r="EU491" s="46"/>
      <c r="EV491" s="46"/>
      <c r="EW491" s="49"/>
      <c r="EX491" s="46"/>
      <c r="EY491" s="46"/>
      <c r="EZ491" s="46"/>
      <c r="FA491" s="49"/>
      <c r="FB491" s="46"/>
      <c r="FC491" s="46"/>
      <c r="FD491" s="46"/>
      <c r="FE491" s="49"/>
      <c r="FF491" s="46"/>
      <c r="FG491" s="46"/>
      <c r="FH491" s="46"/>
      <c r="FI491" s="46"/>
      <c r="FJ491" s="46"/>
    </row>
    <row r="492" spans="1:166" ht="15" customHeight="1">
      <c r="A492" s="46">
        <v>488</v>
      </c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  <c r="DK492" s="46"/>
      <c r="DL492" s="46"/>
      <c r="DM492" s="46"/>
      <c r="DN492" s="46"/>
      <c r="DO492" s="46"/>
      <c r="DP492" s="46"/>
      <c r="DQ492" s="46"/>
      <c r="DR492" s="46"/>
      <c r="DS492" s="46"/>
      <c r="DT492" s="46"/>
      <c r="DU492" s="46"/>
      <c r="DV492" s="46"/>
      <c r="DW492" s="46"/>
      <c r="DX492" s="46"/>
      <c r="DY492" s="46"/>
      <c r="DZ492" s="46"/>
      <c r="EA492" s="46"/>
      <c r="EB492" s="46"/>
      <c r="EC492" s="46"/>
      <c r="ED492" s="46"/>
      <c r="EE492" s="46"/>
      <c r="EF492" s="46"/>
      <c r="EG492" s="46"/>
      <c r="EH492" s="46"/>
      <c r="EI492" s="46"/>
      <c r="EJ492" s="46"/>
      <c r="EK492" s="46"/>
      <c r="EL492" s="46"/>
      <c r="EM492" s="46"/>
      <c r="EN492" s="46"/>
      <c r="EO492" s="46"/>
      <c r="EP492" s="46"/>
      <c r="EQ492" s="46"/>
      <c r="ER492" s="46"/>
      <c r="ES492" s="46"/>
      <c r="ET492" s="46"/>
      <c r="EU492" s="46"/>
      <c r="EV492" s="46"/>
      <c r="EW492" s="49"/>
      <c r="EX492" s="46"/>
      <c r="EY492" s="46"/>
      <c r="EZ492" s="46"/>
      <c r="FA492" s="49"/>
      <c r="FB492" s="46"/>
      <c r="FC492" s="46"/>
      <c r="FD492" s="46"/>
      <c r="FE492" s="49"/>
      <c r="FF492" s="46"/>
      <c r="FG492" s="46"/>
      <c r="FH492" s="46"/>
      <c r="FI492" s="46"/>
      <c r="FJ492" s="46"/>
    </row>
    <row r="493" spans="1:166" ht="15" customHeight="1">
      <c r="A493" s="46">
        <v>489</v>
      </c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  <c r="DL493" s="46"/>
      <c r="DM493" s="46"/>
      <c r="DN493" s="46"/>
      <c r="DO493" s="46"/>
      <c r="DP493" s="46"/>
      <c r="DQ493" s="46"/>
      <c r="DR493" s="46"/>
      <c r="DS493" s="46"/>
      <c r="DT493" s="46"/>
      <c r="DU493" s="46"/>
      <c r="DV493" s="46"/>
      <c r="DW493" s="46"/>
      <c r="DX493" s="46"/>
      <c r="DY493" s="46"/>
      <c r="DZ493" s="46"/>
      <c r="EA493" s="46"/>
      <c r="EB493" s="46"/>
      <c r="EC493" s="46"/>
      <c r="ED493" s="46"/>
      <c r="EE493" s="46"/>
      <c r="EF493" s="46"/>
      <c r="EG493" s="46"/>
      <c r="EH493" s="46"/>
      <c r="EI493" s="46"/>
      <c r="EJ493" s="46"/>
      <c r="EK493" s="46"/>
      <c r="EL493" s="46"/>
      <c r="EM493" s="46"/>
      <c r="EN493" s="46"/>
      <c r="EO493" s="46"/>
      <c r="EP493" s="46"/>
      <c r="EQ493" s="46"/>
      <c r="ER493" s="46"/>
      <c r="ES493" s="46"/>
      <c r="ET493" s="46"/>
      <c r="EU493" s="46"/>
      <c r="EV493" s="46"/>
      <c r="EW493" s="49"/>
      <c r="EX493" s="46"/>
      <c r="EY493" s="46"/>
      <c r="EZ493" s="46"/>
      <c r="FA493" s="49"/>
      <c r="FB493" s="46"/>
      <c r="FC493" s="46"/>
      <c r="FD493" s="46"/>
      <c r="FE493" s="49"/>
      <c r="FF493" s="46"/>
      <c r="FG493" s="46"/>
      <c r="FH493" s="46"/>
      <c r="FI493" s="46"/>
      <c r="FJ493" s="46"/>
    </row>
    <row r="494" spans="1:166" ht="15" customHeight="1">
      <c r="A494" s="46">
        <v>490</v>
      </c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  <c r="BY494" s="46"/>
      <c r="BZ494" s="46"/>
      <c r="CA494" s="46"/>
      <c r="CB494" s="46"/>
      <c r="CC494" s="46"/>
      <c r="CD494" s="46"/>
      <c r="CE494" s="46"/>
      <c r="CF494" s="46"/>
      <c r="CG494" s="46"/>
      <c r="CH494" s="46"/>
      <c r="CI494" s="46"/>
      <c r="CJ494" s="46"/>
      <c r="CK494" s="46"/>
      <c r="CL494" s="46"/>
      <c r="CM494" s="46"/>
      <c r="CN494" s="46"/>
      <c r="CO494" s="46"/>
      <c r="CP494" s="46"/>
      <c r="CQ494" s="46"/>
      <c r="CR494" s="46"/>
      <c r="CS494" s="46"/>
      <c r="CT494" s="46"/>
      <c r="CU494" s="46"/>
      <c r="CV494" s="46"/>
      <c r="CW494" s="46"/>
      <c r="CX494" s="46"/>
      <c r="CY494" s="46"/>
      <c r="CZ494" s="46"/>
      <c r="DA494" s="46"/>
      <c r="DB494" s="46"/>
      <c r="DC494" s="46"/>
      <c r="DD494" s="46"/>
      <c r="DE494" s="46"/>
      <c r="DF494" s="46"/>
      <c r="DG494" s="46"/>
      <c r="DH494" s="46"/>
      <c r="DI494" s="46"/>
      <c r="DJ494" s="46"/>
      <c r="DK494" s="46"/>
      <c r="DL494" s="46"/>
      <c r="DM494" s="46"/>
      <c r="DN494" s="46"/>
      <c r="DO494" s="46"/>
      <c r="DP494" s="46"/>
      <c r="DQ494" s="46"/>
      <c r="DR494" s="46"/>
      <c r="DS494" s="46"/>
      <c r="DT494" s="46"/>
      <c r="DU494" s="46"/>
      <c r="DV494" s="46"/>
      <c r="DW494" s="46"/>
      <c r="DX494" s="46"/>
      <c r="DY494" s="46"/>
      <c r="DZ494" s="46"/>
      <c r="EA494" s="46"/>
      <c r="EB494" s="46"/>
      <c r="EC494" s="46"/>
      <c r="ED494" s="46"/>
      <c r="EE494" s="46"/>
      <c r="EF494" s="46"/>
      <c r="EG494" s="46"/>
      <c r="EH494" s="46"/>
      <c r="EI494" s="46"/>
      <c r="EJ494" s="46"/>
      <c r="EK494" s="46"/>
      <c r="EL494" s="46"/>
      <c r="EM494" s="46"/>
      <c r="EN494" s="46"/>
      <c r="EO494" s="46"/>
      <c r="EP494" s="46"/>
      <c r="EQ494" s="46"/>
      <c r="ER494" s="46"/>
      <c r="ES494" s="46"/>
      <c r="ET494" s="46"/>
      <c r="EU494" s="46"/>
      <c r="EV494" s="46"/>
      <c r="EW494" s="49"/>
      <c r="EX494" s="46"/>
      <c r="EY494" s="46"/>
      <c r="EZ494" s="46"/>
      <c r="FA494" s="49"/>
      <c r="FB494" s="46"/>
      <c r="FC494" s="46"/>
      <c r="FD494" s="46"/>
      <c r="FE494" s="49"/>
      <c r="FF494" s="46"/>
      <c r="FG494" s="46"/>
      <c r="FH494" s="46"/>
      <c r="FI494" s="46"/>
      <c r="FJ494" s="46"/>
    </row>
    <row r="495" spans="1:166" ht="15" customHeight="1">
      <c r="A495" s="46">
        <v>491</v>
      </c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46"/>
      <c r="CG495" s="46"/>
      <c r="CH495" s="46"/>
      <c r="CI495" s="46"/>
      <c r="CJ495" s="46"/>
      <c r="CK495" s="46"/>
      <c r="CL495" s="46"/>
      <c r="CM495" s="46"/>
      <c r="CN495" s="46"/>
      <c r="CO495" s="46"/>
      <c r="CP495" s="46"/>
      <c r="CQ495" s="46"/>
      <c r="CR495" s="46"/>
      <c r="CS495" s="46"/>
      <c r="CT495" s="46"/>
      <c r="CU495" s="46"/>
      <c r="CV495" s="46"/>
      <c r="CW495" s="46"/>
      <c r="CX495" s="46"/>
      <c r="CY495" s="46"/>
      <c r="CZ495" s="46"/>
      <c r="DA495" s="46"/>
      <c r="DB495" s="46"/>
      <c r="DC495" s="46"/>
      <c r="DD495" s="46"/>
      <c r="DE495" s="46"/>
      <c r="DF495" s="46"/>
      <c r="DG495" s="46"/>
      <c r="DH495" s="46"/>
      <c r="DI495" s="46"/>
      <c r="DJ495" s="46"/>
      <c r="DK495" s="46"/>
      <c r="DL495" s="46"/>
      <c r="DM495" s="46"/>
      <c r="DN495" s="46"/>
      <c r="DO495" s="46"/>
      <c r="DP495" s="46"/>
      <c r="DQ495" s="46"/>
      <c r="DR495" s="46"/>
      <c r="DS495" s="46"/>
      <c r="DT495" s="46"/>
      <c r="DU495" s="46"/>
      <c r="DV495" s="46"/>
      <c r="DW495" s="46"/>
      <c r="DX495" s="46"/>
      <c r="DY495" s="46"/>
      <c r="DZ495" s="46"/>
      <c r="EA495" s="46"/>
      <c r="EB495" s="46"/>
      <c r="EC495" s="46"/>
      <c r="ED495" s="46"/>
      <c r="EE495" s="46"/>
      <c r="EF495" s="46"/>
      <c r="EG495" s="46"/>
      <c r="EH495" s="46"/>
      <c r="EI495" s="46"/>
      <c r="EJ495" s="46"/>
      <c r="EK495" s="46"/>
      <c r="EL495" s="46"/>
      <c r="EM495" s="46"/>
      <c r="EN495" s="46"/>
      <c r="EO495" s="46"/>
      <c r="EP495" s="46"/>
      <c r="EQ495" s="46"/>
      <c r="ER495" s="46"/>
      <c r="ES495" s="46"/>
      <c r="ET495" s="46"/>
      <c r="EU495" s="46"/>
      <c r="EV495" s="46"/>
      <c r="EW495" s="49"/>
      <c r="EX495" s="46"/>
      <c r="EY495" s="46"/>
      <c r="EZ495" s="46"/>
      <c r="FA495" s="49"/>
      <c r="FB495" s="46"/>
      <c r="FC495" s="46"/>
      <c r="FD495" s="46"/>
      <c r="FE495" s="49"/>
      <c r="FF495" s="46"/>
      <c r="FG495" s="46"/>
      <c r="FH495" s="46"/>
      <c r="FI495" s="46"/>
      <c r="FJ495" s="46"/>
    </row>
    <row r="496" spans="1:166" ht="15" customHeight="1">
      <c r="A496" s="46">
        <v>492</v>
      </c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/>
      <c r="BZ496" s="46"/>
      <c r="CA496" s="46"/>
      <c r="CB496" s="46"/>
      <c r="CC496" s="46"/>
      <c r="CD496" s="46"/>
      <c r="CE496" s="46"/>
      <c r="CF496" s="46"/>
      <c r="CG496" s="46"/>
      <c r="CH496" s="46"/>
      <c r="CI496" s="46"/>
      <c r="CJ496" s="46"/>
      <c r="CK496" s="46"/>
      <c r="CL496" s="46"/>
      <c r="CM496" s="46"/>
      <c r="CN496" s="46"/>
      <c r="CO496" s="46"/>
      <c r="CP496" s="46"/>
      <c r="CQ496" s="46"/>
      <c r="CR496" s="46"/>
      <c r="CS496" s="46"/>
      <c r="CT496" s="46"/>
      <c r="CU496" s="46"/>
      <c r="CV496" s="46"/>
      <c r="CW496" s="46"/>
      <c r="CX496" s="46"/>
      <c r="CY496" s="46"/>
      <c r="CZ496" s="46"/>
      <c r="DA496" s="46"/>
      <c r="DB496" s="46"/>
      <c r="DC496" s="46"/>
      <c r="DD496" s="46"/>
      <c r="DE496" s="46"/>
      <c r="DF496" s="46"/>
      <c r="DG496" s="46"/>
      <c r="DH496" s="46"/>
      <c r="DI496" s="46"/>
      <c r="DJ496" s="46"/>
      <c r="DK496" s="46"/>
      <c r="DL496" s="46"/>
      <c r="DM496" s="46"/>
      <c r="DN496" s="46"/>
      <c r="DO496" s="46"/>
      <c r="DP496" s="46"/>
      <c r="DQ496" s="46"/>
      <c r="DR496" s="46"/>
      <c r="DS496" s="46"/>
      <c r="DT496" s="46"/>
      <c r="DU496" s="46"/>
      <c r="DV496" s="46"/>
      <c r="DW496" s="46"/>
      <c r="DX496" s="46"/>
      <c r="DY496" s="46"/>
      <c r="DZ496" s="46"/>
      <c r="EA496" s="46"/>
      <c r="EB496" s="46"/>
      <c r="EC496" s="46"/>
      <c r="ED496" s="46"/>
      <c r="EE496" s="46"/>
      <c r="EF496" s="46"/>
      <c r="EG496" s="46"/>
      <c r="EH496" s="46"/>
      <c r="EI496" s="46"/>
      <c r="EJ496" s="46"/>
      <c r="EK496" s="46"/>
      <c r="EL496" s="46"/>
      <c r="EM496" s="46"/>
      <c r="EN496" s="46"/>
      <c r="EO496" s="46"/>
      <c r="EP496" s="46"/>
      <c r="EQ496" s="46"/>
      <c r="ER496" s="46"/>
      <c r="ES496" s="46"/>
      <c r="ET496" s="46"/>
      <c r="EU496" s="46"/>
      <c r="EV496" s="46"/>
      <c r="EW496" s="49"/>
      <c r="EX496" s="46"/>
      <c r="EY496" s="46"/>
      <c r="EZ496" s="46"/>
      <c r="FA496" s="49"/>
      <c r="FB496" s="46"/>
      <c r="FC496" s="46"/>
      <c r="FD496" s="46"/>
      <c r="FE496" s="49"/>
      <c r="FF496" s="46"/>
      <c r="FG496" s="46"/>
      <c r="FH496" s="46"/>
      <c r="FI496" s="46"/>
      <c r="FJ496" s="46"/>
    </row>
    <row r="497" spans="1:166" ht="15" customHeight="1">
      <c r="A497" s="46">
        <v>493</v>
      </c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  <c r="CJ497" s="46"/>
      <c r="CK497" s="46"/>
      <c r="CL497" s="46"/>
      <c r="CM497" s="46"/>
      <c r="CN497" s="46"/>
      <c r="CO497" s="46"/>
      <c r="CP497" s="46"/>
      <c r="CQ497" s="46"/>
      <c r="CR497" s="46"/>
      <c r="CS497" s="46"/>
      <c r="CT497" s="46"/>
      <c r="CU497" s="46"/>
      <c r="CV497" s="46"/>
      <c r="CW497" s="46"/>
      <c r="CX497" s="46"/>
      <c r="CY497" s="46"/>
      <c r="CZ497" s="46"/>
      <c r="DA497" s="46"/>
      <c r="DB497" s="46"/>
      <c r="DC497" s="46"/>
      <c r="DD497" s="46"/>
      <c r="DE497" s="46"/>
      <c r="DF497" s="46"/>
      <c r="DG497" s="46"/>
      <c r="DH497" s="46"/>
      <c r="DI497" s="46"/>
      <c r="DJ497" s="46"/>
      <c r="DK497" s="46"/>
      <c r="DL497" s="46"/>
      <c r="DM497" s="46"/>
      <c r="DN497" s="46"/>
      <c r="DO497" s="46"/>
      <c r="DP497" s="46"/>
      <c r="DQ497" s="46"/>
      <c r="DR497" s="46"/>
      <c r="DS497" s="46"/>
      <c r="DT497" s="46"/>
      <c r="DU497" s="46"/>
      <c r="DV497" s="46"/>
      <c r="DW497" s="46"/>
      <c r="DX497" s="46"/>
      <c r="DY497" s="46"/>
      <c r="DZ497" s="46"/>
      <c r="EA497" s="46"/>
      <c r="EB497" s="46"/>
      <c r="EC497" s="46"/>
      <c r="ED497" s="46"/>
      <c r="EE497" s="46"/>
      <c r="EF497" s="46"/>
      <c r="EG497" s="46"/>
      <c r="EH497" s="46"/>
      <c r="EI497" s="46"/>
      <c r="EJ497" s="46"/>
      <c r="EK497" s="46"/>
      <c r="EL497" s="46"/>
      <c r="EM497" s="46"/>
      <c r="EN497" s="46"/>
      <c r="EO497" s="46"/>
      <c r="EP497" s="46"/>
      <c r="EQ497" s="46"/>
      <c r="ER497" s="46"/>
      <c r="ES497" s="46"/>
      <c r="ET497" s="46"/>
      <c r="EU497" s="46"/>
      <c r="EV497" s="46"/>
      <c r="EW497" s="49"/>
      <c r="EX497" s="46"/>
      <c r="EY497" s="46"/>
      <c r="EZ497" s="46"/>
      <c r="FA497" s="49"/>
      <c r="FB497" s="46"/>
      <c r="FC497" s="46"/>
      <c r="FD497" s="46"/>
      <c r="FE497" s="49"/>
      <c r="FF497" s="46"/>
      <c r="FG497" s="46"/>
      <c r="FH497" s="46"/>
      <c r="FI497" s="46"/>
      <c r="FJ497" s="46"/>
    </row>
    <row r="498" spans="1:166" ht="15" customHeight="1">
      <c r="A498" s="46">
        <v>494</v>
      </c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46"/>
      <c r="CG498" s="46"/>
      <c r="CH498" s="46"/>
      <c r="CI498" s="46"/>
      <c r="CJ498" s="46"/>
      <c r="CK498" s="46"/>
      <c r="CL498" s="46"/>
      <c r="CM498" s="46"/>
      <c r="CN498" s="46"/>
      <c r="CO498" s="46"/>
      <c r="CP498" s="46"/>
      <c r="CQ498" s="46"/>
      <c r="CR498" s="46"/>
      <c r="CS498" s="46"/>
      <c r="CT498" s="46"/>
      <c r="CU498" s="46"/>
      <c r="CV498" s="46"/>
      <c r="CW498" s="46"/>
      <c r="CX498" s="46"/>
      <c r="CY498" s="46"/>
      <c r="CZ498" s="46"/>
      <c r="DA498" s="46"/>
      <c r="DB498" s="46"/>
      <c r="DC498" s="46"/>
      <c r="DD498" s="46"/>
      <c r="DE498" s="46"/>
      <c r="DF498" s="46"/>
      <c r="DG498" s="46"/>
      <c r="DH498" s="46"/>
      <c r="DI498" s="46"/>
      <c r="DJ498" s="46"/>
      <c r="DK498" s="46"/>
      <c r="DL498" s="46"/>
      <c r="DM498" s="46"/>
      <c r="DN498" s="46"/>
      <c r="DO498" s="46"/>
      <c r="DP498" s="46"/>
      <c r="DQ498" s="46"/>
      <c r="DR498" s="46"/>
      <c r="DS498" s="46"/>
      <c r="DT498" s="46"/>
      <c r="DU498" s="46"/>
      <c r="DV498" s="46"/>
      <c r="DW498" s="46"/>
      <c r="DX498" s="46"/>
      <c r="DY498" s="46"/>
      <c r="DZ498" s="46"/>
      <c r="EA498" s="46"/>
      <c r="EB498" s="46"/>
      <c r="EC498" s="46"/>
      <c r="ED498" s="46"/>
      <c r="EE498" s="46"/>
      <c r="EF498" s="46"/>
      <c r="EG498" s="46"/>
      <c r="EH498" s="46"/>
      <c r="EI498" s="46"/>
      <c r="EJ498" s="46"/>
      <c r="EK498" s="46"/>
      <c r="EL498" s="46"/>
      <c r="EM498" s="46"/>
      <c r="EN498" s="46"/>
      <c r="EO498" s="46"/>
      <c r="EP498" s="46"/>
      <c r="EQ498" s="46"/>
      <c r="ER498" s="46"/>
      <c r="ES498" s="46"/>
      <c r="ET498" s="46"/>
      <c r="EU498" s="46"/>
      <c r="EV498" s="46"/>
      <c r="EW498" s="49"/>
      <c r="EX498" s="46"/>
      <c r="EY498" s="46"/>
      <c r="EZ498" s="46"/>
      <c r="FA498" s="49"/>
      <c r="FB498" s="46"/>
      <c r="FC498" s="46"/>
      <c r="FD498" s="46"/>
      <c r="FE498" s="49"/>
      <c r="FF498" s="46"/>
      <c r="FG498" s="46"/>
      <c r="FH498" s="46"/>
      <c r="FI498" s="46"/>
      <c r="FJ498" s="46"/>
    </row>
    <row r="499" spans="1:166" ht="15" customHeight="1">
      <c r="A499" s="46">
        <v>495</v>
      </c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/>
      <c r="CC499" s="46"/>
      <c r="CD499" s="46"/>
      <c r="CE499" s="46"/>
      <c r="CF499" s="46"/>
      <c r="CG499" s="46"/>
      <c r="CH499" s="46"/>
      <c r="CI499" s="46"/>
      <c r="CJ499" s="46"/>
      <c r="CK499" s="46"/>
      <c r="CL499" s="46"/>
      <c r="CM499" s="46"/>
      <c r="CN499" s="46"/>
      <c r="CO499" s="46"/>
      <c r="CP499" s="46"/>
      <c r="CQ499" s="46"/>
      <c r="CR499" s="46"/>
      <c r="CS499" s="46"/>
      <c r="CT499" s="46"/>
      <c r="CU499" s="46"/>
      <c r="CV499" s="46"/>
      <c r="CW499" s="46"/>
      <c r="CX499" s="46"/>
      <c r="CY499" s="46"/>
      <c r="CZ499" s="46"/>
      <c r="DA499" s="46"/>
      <c r="DB499" s="46"/>
      <c r="DC499" s="46"/>
      <c r="DD499" s="46"/>
      <c r="DE499" s="46"/>
      <c r="DF499" s="46"/>
      <c r="DG499" s="46"/>
      <c r="DH499" s="46"/>
      <c r="DI499" s="46"/>
      <c r="DJ499" s="46"/>
      <c r="DK499" s="46"/>
      <c r="DL499" s="46"/>
      <c r="DM499" s="46"/>
      <c r="DN499" s="46"/>
      <c r="DO499" s="46"/>
      <c r="DP499" s="46"/>
      <c r="DQ499" s="46"/>
      <c r="DR499" s="46"/>
      <c r="DS499" s="46"/>
      <c r="DT499" s="46"/>
      <c r="DU499" s="46"/>
      <c r="DV499" s="46"/>
      <c r="DW499" s="46"/>
      <c r="DX499" s="46"/>
      <c r="DY499" s="46"/>
      <c r="DZ499" s="46"/>
      <c r="EA499" s="46"/>
      <c r="EB499" s="46"/>
      <c r="EC499" s="46"/>
      <c r="ED499" s="46"/>
      <c r="EE499" s="46"/>
      <c r="EF499" s="46"/>
      <c r="EG499" s="46"/>
      <c r="EH499" s="46"/>
      <c r="EI499" s="46"/>
      <c r="EJ499" s="46"/>
      <c r="EK499" s="46"/>
      <c r="EL499" s="46"/>
      <c r="EM499" s="46"/>
      <c r="EN499" s="46"/>
      <c r="EO499" s="46"/>
      <c r="EP499" s="46"/>
      <c r="EQ499" s="46"/>
      <c r="ER499" s="46"/>
      <c r="ES499" s="46"/>
      <c r="ET499" s="46"/>
      <c r="EU499" s="46"/>
      <c r="EV499" s="46"/>
      <c r="EW499" s="49"/>
      <c r="EX499" s="46"/>
      <c r="EY499" s="46"/>
      <c r="EZ499" s="46"/>
      <c r="FA499" s="49"/>
      <c r="FB499" s="46"/>
      <c r="FC499" s="46"/>
      <c r="FD499" s="46"/>
      <c r="FE499" s="49"/>
      <c r="FF499" s="46"/>
      <c r="FG499" s="46"/>
      <c r="FH499" s="46"/>
      <c r="FI499" s="46"/>
      <c r="FJ499" s="46"/>
    </row>
    <row r="500" spans="1:166" ht="15" customHeight="1">
      <c r="A500" s="46">
        <v>496</v>
      </c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46"/>
      <c r="CG500" s="46"/>
      <c r="CH500" s="46"/>
      <c r="CI500" s="46"/>
      <c r="CJ500" s="46"/>
      <c r="CK500" s="46"/>
      <c r="CL500" s="46"/>
      <c r="CM500" s="46"/>
      <c r="CN500" s="46"/>
      <c r="CO500" s="46"/>
      <c r="CP500" s="46"/>
      <c r="CQ500" s="46"/>
      <c r="CR500" s="46"/>
      <c r="CS500" s="46"/>
      <c r="CT500" s="46"/>
      <c r="CU500" s="46"/>
      <c r="CV500" s="46"/>
      <c r="CW500" s="46"/>
      <c r="CX500" s="46"/>
      <c r="CY500" s="46"/>
      <c r="CZ500" s="46"/>
      <c r="DA500" s="46"/>
      <c r="DB500" s="46"/>
      <c r="DC500" s="46"/>
      <c r="DD500" s="46"/>
      <c r="DE500" s="46"/>
      <c r="DF500" s="46"/>
      <c r="DG500" s="46"/>
      <c r="DH500" s="46"/>
      <c r="DI500" s="46"/>
      <c r="DJ500" s="46"/>
      <c r="DK500" s="46"/>
      <c r="DL500" s="46"/>
      <c r="DM500" s="46"/>
      <c r="DN500" s="46"/>
      <c r="DO500" s="46"/>
      <c r="DP500" s="46"/>
      <c r="DQ500" s="46"/>
      <c r="DR500" s="46"/>
      <c r="DS500" s="46"/>
      <c r="DT500" s="46"/>
      <c r="DU500" s="46"/>
      <c r="DV500" s="46"/>
      <c r="DW500" s="46"/>
      <c r="DX500" s="46"/>
      <c r="DY500" s="46"/>
      <c r="DZ500" s="46"/>
      <c r="EA500" s="46"/>
      <c r="EB500" s="46"/>
      <c r="EC500" s="46"/>
      <c r="ED500" s="46"/>
      <c r="EE500" s="46"/>
      <c r="EF500" s="46"/>
      <c r="EG500" s="46"/>
      <c r="EH500" s="46"/>
      <c r="EI500" s="46"/>
      <c r="EJ500" s="46"/>
      <c r="EK500" s="46"/>
      <c r="EL500" s="46"/>
      <c r="EM500" s="46"/>
      <c r="EN500" s="46"/>
      <c r="EO500" s="46"/>
      <c r="EP500" s="46"/>
      <c r="EQ500" s="46"/>
      <c r="ER500" s="46"/>
      <c r="ES500" s="46"/>
      <c r="ET500" s="46"/>
      <c r="EU500" s="46"/>
      <c r="EV500" s="46"/>
      <c r="EW500" s="49"/>
      <c r="EX500" s="46"/>
      <c r="EY500" s="46"/>
      <c r="EZ500" s="46"/>
      <c r="FA500" s="49"/>
      <c r="FB500" s="46"/>
      <c r="FC500" s="46"/>
      <c r="FD500" s="46"/>
      <c r="FE500" s="49"/>
      <c r="FF500" s="46"/>
      <c r="FG500" s="46"/>
      <c r="FH500" s="46"/>
      <c r="FI500" s="46"/>
      <c r="FJ500" s="46"/>
    </row>
    <row r="501" spans="1:166" ht="15" customHeight="1">
      <c r="A501" s="46">
        <v>497</v>
      </c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46"/>
      <c r="CG501" s="46"/>
      <c r="CH501" s="46"/>
      <c r="CI501" s="46"/>
      <c r="CJ501" s="46"/>
      <c r="CK501" s="46"/>
      <c r="CL501" s="46"/>
      <c r="CM501" s="46"/>
      <c r="CN501" s="46"/>
      <c r="CO501" s="46"/>
      <c r="CP501" s="46"/>
      <c r="CQ501" s="46"/>
      <c r="CR501" s="46"/>
      <c r="CS501" s="46"/>
      <c r="CT501" s="46"/>
      <c r="CU501" s="46"/>
      <c r="CV501" s="46"/>
      <c r="CW501" s="46"/>
      <c r="CX501" s="46"/>
      <c r="CY501" s="46"/>
      <c r="CZ501" s="46"/>
      <c r="DA501" s="46"/>
      <c r="DB501" s="46"/>
      <c r="DC501" s="46"/>
      <c r="DD501" s="46"/>
      <c r="DE501" s="46"/>
      <c r="DF501" s="46"/>
      <c r="DG501" s="46"/>
      <c r="DH501" s="46"/>
      <c r="DI501" s="46"/>
      <c r="DJ501" s="46"/>
      <c r="DK501" s="46"/>
      <c r="DL501" s="46"/>
      <c r="DM501" s="46"/>
      <c r="DN501" s="46"/>
      <c r="DO501" s="46"/>
      <c r="DP501" s="46"/>
      <c r="DQ501" s="46"/>
      <c r="DR501" s="46"/>
      <c r="DS501" s="46"/>
      <c r="DT501" s="46"/>
      <c r="DU501" s="46"/>
      <c r="DV501" s="46"/>
      <c r="DW501" s="46"/>
      <c r="DX501" s="46"/>
      <c r="DY501" s="46"/>
      <c r="DZ501" s="46"/>
      <c r="EA501" s="46"/>
      <c r="EB501" s="46"/>
      <c r="EC501" s="46"/>
      <c r="ED501" s="46"/>
      <c r="EE501" s="46"/>
      <c r="EF501" s="46"/>
      <c r="EG501" s="46"/>
      <c r="EH501" s="46"/>
      <c r="EI501" s="46"/>
      <c r="EJ501" s="46"/>
      <c r="EK501" s="46"/>
      <c r="EL501" s="46"/>
      <c r="EM501" s="46"/>
      <c r="EN501" s="46"/>
      <c r="EO501" s="46"/>
      <c r="EP501" s="46"/>
      <c r="EQ501" s="46"/>
      <c r="ER501" s="46"/>
      <c r="ES501" s="46"/>
      <c r="ET501" s="46"/>
      <c r="EU501" s="46"/>
      <c r="EV501" s="46"/>
      <c r="EW501" s="49"/>
      <c r="EX501" s="46"/>
      <c r="EY501" s="46"/>
      <c r="EZ501" s="46"/>
      <c r="FA501" s="49"/>
      <c r="FB501" s="46"/>
      <c r="FC501" s="46"/>
      <c r="FD501" s="46"/>
      <c r="FE501" s="49"/>
      <c r="FF501" s="46"/>
      <c r="FG501" s="46"/>
      <c r="FH501" s="46"/>
      <c r="FI501" s="46"/>
      <c r="FJ501" s="46"/>
    </row>
    <row r="502" spans="1:166" ht="15" customHeight="1">
      <c r="A502" s="46">
        <v>498</v>
      </c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46"/>
      <c r="CG502" s="46"/>
      <c r="CH502" s="46"/>
      <c r="CI502" s="46"/>
      <c r="CJ502" s="46"/>
      <c r="CK502" s="46"/>
      <c r="CL502" s="46"/>
      <c r="CM502" s="46"/>
      <c r="CN502" s="46"/>
      <c r="CO502" s="46"/>
      <c r="CP502" s="46"/>
      <c r="CQ502" s="46"/>
      <c r="CR502" s="46"/>
      <c r="CS502" s="46"/>
      <c r="CT502" s="46"/>
      <c r="CU502" s="46"/>
      <c r="CV502" s="46"/>
      <c r="CW502" s="46"/>
      <c r="CX502" s="46"/>
      <c r="CY502" s="46"/>
      <c r="CZ502" s="46"/>
      <c r="DA502" s="46"/>
      <c r="DB502" s="46"/>
      <c r="DC502" s="46"/>
      <c r="DD502" s="46"/>
      <c r="DE502" s="46"/>
      <c r="DF502" s="46"/>
      <c r="DG502" s="46"/>
      <c r="DH502" s="46"/>
      <c r="DI502" s="46"/>
      <c r="DJ502" s="46"/>
      <c r="DK502" s="46"/>
      <c r="DL502" s="46"/>
      <c r="DM502" s="46"/>
      <c r="DN502" s="46"/>
      <c r="DO502" s="46"/>
      <c r="DP502" s="46"/>
      <c r="DQ502" s="46"/>
      <c r="DR502" s="46"/>
      <c r="DS502" s="46"/>
      <c r="DT502" s="46"/>
      <c r="DU502" s="46"/>
      <c r="DV502" s="46"/>
      <c r="DW502" s="46"/>
      <c r="DX502" s="46"/>
      <c r="DY502" s="46"/>
      <c r="DZ502" s="46"/>
      <c r="EA502" s="46"/>
      <c r="EB502" s="46"/>
      <c r="EC502" s="46"/>
      <c r="ED502" s="46"/>
      <c r="EE502" s="46"/>
      <c r="EF502" s="46"/>
      <c r="EG502" s="46"/>
      <c r="EH502" s="46"/>
      <c r="EI502" s="46"/>
      <c r="EJ502" s="46"/>
      <c r="EK502" s="46"/>
      <c r="EL502" s="46"/>
      <c r="EM502" s="46"/>
      <c r="EN502" s="46"/>
      <c r="EO502" s="46"/>
      <c r="EP502" s="46"/>
      <c r="EQ502" s="46"/>
      <c r="ER502" s="46"/>
      <c r="ES502" s="46"/>
      <c r="ET502" s="46"/>
      <c r="EU502" s="46"/>
      <c r="EV502" s="46"/>
      <c r="EW502" s="49"/>
      <c r="EX502" s="46"/>
      <c r="EY502" s="46"/>
      <c r="EZ502" s="46"/>
      <c r="FA502" s="49"/>
      <c r="FB502" s="46"/>
      <c r="FC502" s="46"/>
      <c r="FD502" s="46"/>
      <c r="FE502" s="49"/>
      <c r="FF502" s="46"/>
      <c r="FG502" s="46"/>
      <c r="FH502" s="46"/>
      <c r="FI502" s="46"/>
      <c r="FJ502" s="46"/>
    </row>
    <row r="503" spans="1:166" ht="15" customHeight="1">
      <c r="A503" s="46">
        <v>499</v>
      </c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46"/>
      <c r="CG503" s="46"/>
      <c r="CH503" s="46"/>
      <c r="CI503" s="46"/>
      <c r="CJ503" s="46"/>
      <c r="CK503" s="46"/>
      <c r="CL503" s="46"/>
      <c r="CM503" s="46"/>
      <c r="CN503" s="46"/>
      <c r="CO503" s="46"/>
      <c r="CP503" s="46"/>
      <c r="CQ503" s="46"/>
      <c r="CR503" s="46"/>
      <c r="CS503" s="46"/>
      <c r="CT503" s="46"/>
      <c r="CU503" s="46"/>
      <c r="CV503" s="46"/>
      <c r="CW503" s="46"/>
      <c r="CX503" s="46"/>
      <c r="CY503" s="46"/>
      <c r="CZ503" s="46"/>
      <c r="DA503" s="46"/>
      <c r="DB503" s="46"/>
      <c r="DC503" s="46"/>
      <c r="DD503" s="46"/>
      <c r="DE503" s="46"/>
      <c r="DF503" s="46"/>
      <c r="DG503" s="46"/>
      <c r="DH503" s="46"/>
      <c r="DI503" s="46"/>
      <c r="DJ503" s="46"/>
      <c r="DK503" s="46"/>
      <c r="DL503" s="46"/>
      <c r="DM503" s="46"/>
      <c r="DN503" s="46"/>
      <c r="DO503" s="46"/>
      <c r="DP503" s="46"/>
      <c r="DQ503" s="46"/>
      <c r="DR503" s="46"/>
      <c r="DS503" s="46"/>
      <c r="DT503" s="46"/>
      <c r="DU503" s="46"/>
      <c r="DV503" s="46"/>
      <c r="DW503" s="46"/>
      <c r="DX503" s="46"/>
      <c r="DY503" s="46"/>
      <c r="DZ503" s="46"/>
      <c r="EA503" s="46"/>
      <c r="EB503" s="46"/>
      <c r="EC503" s="46"/>
      <c r="ED503" s="46"/>
      <c r="EE503" s="46"/>
      <c r="EF503" s="46"/>
      <c r="EG503" s="46"/>
      <c r="EH503" s="46"/>
      <c r="EI503" s="46"/>
      <c r="EJ503" s="46"/>
      <c r="EK503" s="46"/>
      <c r="EL503" s="46"/>
      <c r="EM503" s="46"/>
      <c r="EN503" s="46"/>
      <c r="EO503" s="46"/>
      <c r="EP503" s="46"/>
      <c r="EQ503" s="46"/>
      <c r="ER503" s="46"/>
      <c r="ES503" s="46"/>
      <c r="ET503" s="46"/>
      <c r="EU503" s="46"/>
      <c r="EV503" s="46"/>
      <c r="EW503" s="49"/>
      <c r="EX503" s="46"/>
      <c r="EY503" s="46"/>
      <c r="EZ503" s="46"/>
      <c r="FA503" s="49"/>
      <c r="FB503" s="46"/>
      <c r="FC503" s="46"/>
      <c r="FD503" s="46"/>
      <c r="FE503" s="49"/>
      <c r="FF503" s="46"/>
      <c r="FG503" s="46"/>
      <c r="FH503" s="46"/>
      <c r="FI503" s="46"/>
      <c r="FJ503" s="46"/>
    </row>
    <row r="504" spans="1:166" ht="15" customHeight="1">
      <c r="A504" s="46">
        <v>500</v>
      </c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46"/>
      <c r="CG504" s="46"/>
      <c r="CH504" s="46"/>
      <c r="CI504" s="46"/>
      <c r="CJ504" s="46"/>
      <c r="CK504" s="46"/>
      <c r="CL504" s="46"/>
      <c r="CM504" s="46"/>
      <c r="CN504" s="46"/>
      <c r="CO504" s="46"/>
      <c r="CP504" s="46"/>
      <c r="CQ504" s="46"/>
      <c r="CR504" s="46"/>
      <c r="CS504" s="46"/>
      <c r="CT504" s="46"/>
      <c r="CU504" s="46"/>
      <c r="CV504" s="46"/>
      <c r="CW504" s="46"/>
      <c r="CX504" s="46"/>
      <c r="CY504" s="46"/>
      <c r="CZ504" s="46"/>
      <c r="DA504" s="46"/>
      <c r="DB504" s="46"/>
      <c r="DC504" s="46"/>
      <c r="DD504" s="46"/>
      <c r="DE504" s="46"/>
      <c r="DF504" s="46"/>
      <c r="DG504" s="46"/>
      <c r="DH504" s="46"/>
      <c r="DI504" s="46"/>
      <c r="DJ504" s="46"/>
      <c r="DK504" s="46"/>
      <c r="DL504" s="46"/>
      <c r="DM504" s="46"/>
      <c r="DN504" s="46"/>
      <c r="DO504" s="46"/>
      <c r="DP504" s="46"/>
      <c r="DQ504" s="46"/>
      <c r="DR504" s="46"/>
      <c r="DS504" s="46"/>
      <c r="DT504" s="46"/>
      <c r="DU504" s="46"/>
      <c r="DV504" s="46"/>
      <c r="DW504" s="46"/>
      <c r="DX504" s="46"/>
      <c r="DY504" s="46"/>
      <c r="DZ504" s="46"/>
      <c r="EA504" s="46"/>
      <c r="EB504" s="46"/>
      <c r="EC504" s="46"/>
      <c r="ED504" s="46"/>
      <c r="EE504" s="46"/>
      <c r="EF504" s="46"/>
      <c r="EG504" s="46"/>
      <c r="EH504" s="46"/>
      <c r="EI504" s="46"/>
      <c r="EJ504" s="46"/>
      <c r="EK504" s="46"/>
      <c r="EL504" s="46"/>
      <c r="EM504" s="46"/>
      <c r="EN504" s="46"/>
      <c r="EO504" s="46"/>
      <c r="EP504" s="46"/>
      <c r="EQ504" s="46"/>
      <c r="ER504" s="46"/>
      <c r="ES504" s="46"/>
      <c r="ET504" s="46"/>
      <c r="EU504" s="46"/>
      <c r="EV504" s="46"/>
      <c r="EW504" s="49"/>
      <c r="EX504" s="46"/>
      <c r="EY504" s="46"/>
      <c r="EZ504" s="46"/>
      <c r="FA504" s="49"/>
      <c r="FB504" s="46"/>
      <c r="FC504" s="46"/>
      <c r="FD504" s="46"/>
      <c r="FE504" s="49"/>
      <c r="FF504" s="46"/>
      <c r="FG504" s="46"/>
      <c r="FH504" s="46"/>
      <c r="FI504" s="46"/>
      <c r="FJ504" s="46"/>
    </row>
    <row r="505" spans="1:166" ht="15" customHeight="1">
      <c r="A505" s="46">
        <v>501</v>
      </c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46"/>
      <c r="CG505" s="46"/>
      <c r="CH505" s="46"/>
      <c r="CI505" s="46"/>
      <c r="CJ505" s="46"/>
      <c r="CK505" s="46"/>
      <c r="CL505" s="46"/>
      <c r="CM505" s="46"/>
      <c r="CN505" s="46"/>
      <c r="CO505" s="46"/>
      <c r="CP505" s="46"/>
      <c r="CQ505" s="46"/>
      <c r="CR505" s="46"/>
      <c r="CS505" s="46"/>
      <c r="CT505" s="46"/>
      <c r="CU505" s="46"/>
      <c r="CV505" s="46"/>
      <c r="CW505" s="46"/>
      <c r="CX505" s="46"/>
      <c r="CY505" s="46"/>
      <c r="CZ505" s="46"/>
      <c r="DA505" s="46"/>
      <c r="DB505" s="46"/>
      <c r="DC505" s="46"/>
      <c r="DD505" s="46"/>
      <c r="DE505" s="46"/>
      <c r="DF505" s="46"/>
      <c r="DG505" s="46"/>
      <c r="DH505" s="46"/>
      <c r="DI505" s="46"/>
      <c r="DJ505" s="46"/>
      <c r="DK505" s="46"/>
      <c r="DL505" s="46"/>
      <c r="DM505" s="46"/>
      <c r="DN505" s="46"/>
      <c r="DO505" s="46"/>
      <c r="DP505" s="46"/>
      <c r="DQ505" s="46"/>
      <c r="DR505" s="46"/>
      <c r="DS505" s="46"/>
      <c r="DT505" s="46"/>
      <c r="DU505" s="46"/>
      <c r="DV505" s="46"/>
      <c r="DW505" s="46"/>
      <c r="DX505" s="46"/>
      <c r="DY505" s="46"/>
      <c r="DZ505" s="46"/>
      <c r="EA505" s="46"/>
      <c r="EB505" s="46"/>
      <c r="EC505" s="46"/>
      <c r="ED505" s="46"/>
      <c r="EE505" s="46"/>
      <c r="EF505" s="46"/>
      <c r="EG505" s="46"/>
      <c r="EH505" s="46"/>
      <c r="EI505" s="46"/>
      <c r="EJ505" s="46"/>
      <c r="EK505" s="46"/>
      <c r="EL505" s="46"/>
      <c r="EM505" s="46"/>
      <c r="EN505" s="46"/>
      <c r="EO505" s="46"/>
      <c r="EP505" s="46"/>
      <c r="EQ505" s="46"/>
      <c r="ER505" s="46"/>
      <c r="ES505" s="46"/>
      <c r="ET505" s="46"/>
      <c r="EU505" s="46"/>
      <c r="EV505" s="46"/>
      <c r="EW505" s="49"/>
      <c r="EX505" s="46"/>
      <c r="EY505" s="46"/>
      <c r="EZ505" s="46"/>
      <c r="FA505" s="49"/>
      <c r="FB505" s="46"/>
      <c r="FC505" s="46"/>
      <c r="FD505" s="46"/>
      <c r="FE505" s="49"/>
      <c r="FF505" s="46"/>
      <c r="FG505" s="46"/>
      <c r="FH505" s="46"/>
      <c r="FI505" s="46"/>
      <c r="FJ505" s="46"/>
    </row>
    <row r="506" spans="1:166" ht="15" customHeight="1">
      <c r="A506" s="46">
        <v>502</v>
      </c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  <c r="CE506" s="46"/>
      <c r="CF506" s="46"/>
      <c r="CG506" s="46"/>
      <c r="CH506" s="46"/>
      <c r="CI506" s="46"/>
      <c r="CJ506" s="46"/>
      <c r="CK506" s="46"/>
      <c r="CL506" s="46"/>
      <c r="CM506" s="46"/>
      <c r="CN506" s="46"/>
      <c r="CO506" s="46"/>
      <c r="CP506" s="46"/>
      <c r="CQ506" s="46"/>
      <c r="CR506" s="46"/>
      <c r="CS506" s="46"/>
      <c r="CT506" s="46"/>
      <c r="CU506" s="46"/>
      <c r="CV506" s="46"/>
      <c r="CW506" s="46"/>
      <c r="CX506" s="46"/>
      <c r="CY506" s="46"/>
      <c r="CZ506" s="46"/>
      <c r="DA506" s="46"/>
      <c r="DB506" s="46"/>
      <c r="DC506" s="46"/>
      <c r="DD506" s="46"/>
      <c r="DE506" s="46"/>
      <c r="DF506" s="46"/>
      <c r="DG506" s="46"/>
      <c r="DH506" s="46"/>
      <c r="DI506" s="46"/>
      <c r="DJ506" s="46"/>
      <c r="DK506" s="46"/>
      <c r="DL506" s="46"/>
      <c r="DM506" s="46"/>
      <c r="DN506" s="46"/>
      <c r="DO506" s="46"/>
      <c r="DP506" s="46"/>
      <c r="DQ506" s="46"/>
      <c r="DR506" s="46"/>
      <c r="DS506" s="46"/>
      <c r="DT506" s="46"/>
      <c r="DU506" s="46"/>
      <c r="DV506" s="46"/>
      <c r="DW506" s="46"/>
      <c r="DX506" s="46"/>
      <c r="DY506" s="46"/>
      <c r="DZ506" s="46"/>
      <c r="EA506" s="46"/>
      <c r="EB506" s="46"/>
      <c r="EC506" s="46"/>
      <c r="ED506" s="46"/>
      <c r="EE506" s="46"/>
      <c r="EF506" s="46"/>
      <c r="EG506" s="46"/>
      <c r="EH506" s="46"/>
      <c r="EI506" s="46"/>
      <c r="EJ506" s="46"/>
      <c r="EK506" s="46"/>
      <c r="EL506" s="46"/>
      <c r="EM506" s="46"/>
      <c r="EN506" s="46"/>
      <c r="EO506" s="46"/>
      <c r="EP506" s="46"/>
      <c r="EQ506" s="46"/>
      <c r="ER506" s="46"/>
      <c r="ES506" s="46"/>
      <c r="ET506" s="46"/>
      <c r="EU506" s="46"/>
      <c r="EV506" s="46"/>
      <c r="EW506" s="49"/>
      <c r="EX506" s="46"/>
      <c r="EY506" s="46"/>
      <c r="EZ506" s="46"/>
      <c r="FA506" s="49"/>
      <c r="FB506" s="46"/>
      <c r="FC506" s="46"/>
      <c r="FD506" s="46"/>
      <c r="FE506" s="49"/>
      <c r="FF506" s="46"/>
      <c r="FG506" s="46"/>
      <c r="FH506" s="46"/>
      <c r="FI506" s="46"/>
      <c r="FJ506" s="46"/>
    </row>
    <row r="507" spans="1:166" ht="15" customHeight="1">
      <c r="A507" s="46">
        <v>503</v>
      </c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/>
      <c r="BZ507" s="46"/>
      <c r="CA507" s="46"/>
      <c r="CB507" s="46"/>
      <c r="CC507" s="46"/>
      <c r="CD507" s="46"/>
      <c r="CE507" s="46"/>
      <c r="CF507" s="46"/>
      <c r="CG507" s="46"/>
      <c r="CH507" s="46"/>
      <c r="CI507" s="46"/>
      <c r="CJ507" s="46"/>
      <c r="CK507" s="46"/>
      <c r="CL507" s="46"/>
      <c r="CM507" s="46"/>
      <c r="CN507" s="46"/>
      <c r="CO507" s="46"/>
      <c r="CP507" s="46"/>
      <c r="CQ507" s="46"/>
      <c r="CR507" s="46"/>
      <c r="CS507" s="46"/>
      <c r="CT507" s="46"/>
      <c r="CU507" s="46"/>
      <c r="CV507" s="46"/>
      <c r="CW507" s="46"/>
      <c r="CX507" s="46"/>
      <c r="CY507" s="46"/>
      <c r="CZ507" s="46"/>
      <c r="DA507" s="46"/>
      <c r="DB507" s="46"/>
      <c r="DC507" s="46"/>
      <c r="DD507" s="46"/>
      <c r="DE507" s="46"/>
      <c r="DF507" s="46"/>
      <c r="DG507" s="46"/>
      <c r="DH507" s="46"/>
      <c r="DI507" s="46"/>
      <c r="DJ507" s="46"/>
      <c r="DK507" s="46"/>
      <c r="DL507" s="46"/>
      <c r="DM507" s="46"/>
      <c r="DN507" s="46"/>
      <c r="DO507" s="46"/>
      <c r="DP507" s="46"/>
      <c r="DQ507" s="46"/>
      <c r="DR507" s="46"/>
      <c r="DS507" s="46"/>
      <c r="DT507" s="46"/>
      <c r="DU507" s="46"/>
      <c r="DV507" s="46"/>
      <c r="DW507" s="46"/>
      <c r="DX507" s="46"/>
      <c r="DY507" s="46"/>
      <c r="DZ507" s="46"/>
      <c r="EA507" s="46"/>
      <c r="EB507" s="46"/>
      <c r="EC507" s="46"/>
      <c r="ED507" s="46"/>
      <c r="EE507" s="46"/>
      <c r="EF507" s="46"/>
      <c r="EG507" s="46"/>
      <c r="EH507" s="46"/>
      <c r="EI507" s="46"/>
      <c r="EJ507" s="46"/>
      <c r="EK507" s="46"/>
      <c r="EL507" s="46"/>
      <c r="EM507" s="46"/>
      <c r="EN507" s="46"/>
      <c r="EO507" s="46"/>
      <c r="EP507" s="46"/>
      <c r="EQ507" s="46"/>
      <c r="ER507" s="46"/>
      <c r="ES507" s="46"/>
      <c r="ET507" s="46"/>
      <c r="EU507" s="46"/>
      <c r="EV507" s="46"/>
      <c r="EW507" s="49"/>
      <c r="EX507" s="46"/>
      <c r="EY507" s="46"/>
      <c r="EZ507" s="46"/>
      <c r="FA507" s="49"/>
      <c r="FB507" s="46"/>
      <c r="FC507" s="46"/>
      <c r="FD507" s="46"/>
      <c r="FE507" s="49"/>
      <c r="FF507" s="46"/>
      <c r="FG507" s="46"/>
      <c r="FH507" s="46"/>
      <c r="FI507" s="46"/>
      <c r="FJ507" s="46"/>
    </row>
    <row r="508" spans="1:166" ht="15" customHeight="1">
      <c r="A508" s="46">
        <v>504</v>
      </c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46"/>
      <c r="CG508" s="46"/>
      <c r="CH508" s="46"/>
      <c r="CI508" s="46"/>
      <c r="CJ508" s="46"/>
      <c r="CK508" s="46"/>
      <c r="CL508" s="46"/>
      <c r="CM508" s="46"/>
      <c r="CN508" s="46"/>
      <c r="CO508" s="46"/>
      <c r="CP508" s="46"/>
      <c r="CQ508" s="46"/>
      <c r="CR508" s="46"/>
      <c r="CS508" s="46"/>
      <c r="CT508" s="46"/>
      <c r="CU508" s="46"/>
      <c r="CV508" s="46"/>
      <c r="CW508" s="46"/>
      <c r="CX508" s="46"/>
      <c r="CY508" s="46"/>
      <c r="CZ508" s="46"/>
      <c r="DA508" s="46"/>
      <c r="DB508" s="46"/>
      <c r="DC508" s="46"/>
      <c r="DD508" s="46"/>
      <c r="DE508" s="46"/>
      <c r="DF508" s="46"/>
      <c r="DG508" s="46"/>
      <c r="DH508" s="46"/>
      <c r="DI508" s="46"/>
      <c r="DJ508" s="46"/>
      <c r="DK508" s="46"/>
      <c r="DL508" s="46"/>
      <c r="DM508" s="46"/>
      <c r="DN508" s="46"/>
      <c r="DO508" s="46"/>
      <c r="DP508" s="46"/>
      <c r="DQ508" s="46"/>
      <c r="DR508" s="46"/>
      <c r="DS508" s="46"/>
      <c r="DT508" s="46"/>
      <c r="DU508" s="46"/>
      <c r="DV508" s="46"/>
      <c r="DW508" s="46"/>
      <c r="DX508" s="46"/>
      <c r="DY508" s="46"/>
      <c r="DZ508" s="46"/>
      <c r="EA508" s="46"/>
      <c r="EB508" s="46"/>
      <c r="EC508" s="46"/>
      <c r="ED508" s="46"/>
      <c r="EE508" s="46"/>
      <c r="EF508" s="46"/>
      <c r="EG508" s="46"/>
      <c r="EH508" s="46"/>
      <c r="EI508" s="46"/>
      <c r="EJ508" s="46"/>
      <c r="EK508" s="46"/>
      <c r="EL508" s="46"/>
      <c r="EM508" s="46"/>
      <c r="EN508" s="46"/>
      <c r="EO508" s="46"/>
      <c r="EP508" s="46"/>
      <c r="EQ508" s="46"/>
      <c r="ER508" s="46"/>
      <c r="ES508" s="46"/>
      <c r="ET508" s="46"/>
      <c r="EU508" s="46"/>
      <c r="EV508" s="46"/>
      <c r="EW508" s="49"/>
      <c r="EX508" s="46"/>
      <c r="EY508" s="46"/>
      <c r="EZ508" s="46"/>
      <c r="FA508" s="49"/>
      <c r="FB508" s="46"/>
      <c r="FC508" s="46"/>
      <c r="FD508" s="46"/>
      <c r="FE508" s="49"/>
      <c r="FF508" s="46"/>
      <c r="FG508" s="46"/>
      <c r="FH508" s="46"/>
      <c r="FI508" s="46"/>
      <c r="FJ508" s="46"/>
    </row>
    <row r="509" spans="1:166" ht="15" customHeight="1">
      <c r="A509" s="46">
        <v>505</v>
      </c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46"/>
      <c r="CG509" s="46"/>
      <c r="CH509" s="46"/>
      <c r="CI509" s="46"/>
      <c r="CJ509" s="46"/>
      <c r="CK509" s="46"/>
      <c r="CL509" s="46"/>
      <c r="CM509" s="46"/>
      <c r="CN509" s="46"/>
      <c r="CO509" s="46"/>
      <c r="CP509" s="46"/>
      <c r="CQ509" s="46"/>
      <c r="CR509" s="46"/>
      <c r="CS509" s="46"/>
      <c r="CT509" s="46"/>
      <c r="CU509" s="46"/>
      <c r="CV509" s="46"/>
      <c r="CW509" s="46"/>
      <c r="CX509" s="46"/>
      <c r="CY509" s="46"/>
      <c r="CZ509" s="46"/>
      <c r="DA509" s="46"/>
      <c r="DB509" s="46"/>
      <c r="DC509" s="46"/>
      <c r="DD509" s="46"/>
      <c r="DE509" s="46"/>
      <c r="DF509" s="46"/>
      <c r="DG509" s="46"/>
      <c r="DH509" s="46"/>
      <c r="DI509" s="46"/>
      <c r="DJ509" s="46"/>
      <c r="DK509" s="46"/>
      <c r="DL509" s="46"/>
      <c r="DM509" s="46"/>
      <c r="DN509" s="46"/>
      <c r="DO509" s="46"/>
      <c r="DP509" s="46"/>
      <c r="DQ509" s="46"/>
      <c r="DR509" s="46"/>
      <c r="DS509" s="46"/>
      <c r="DT509" s="46"/>
      <c r="DU509" s="46"/>
      <c r="DV509" s="46"/>
      <c r="DW509" s="46"/>
      <c r="DX509" s="46"/>
      <c r="DY509" s="46"/>
      <c r="DZ509" s="46"/>
      <c r="EA509" s="46"/>
      <c r="EB509" s="46"/>
      <c r="EC509" s="46"/>
      <c r="ED509" s="46"/>
      <c r="EE509" s="46"/>
      <c r="EF509" s="46"/>
      <c r="EG509" s="46"/>
      <c r="EH509" s="46"/>
      <c r="EI509" s="46"/>
      <c r="EJ509" s="46"/>
      <c r="EK509" s="46"/>
      <c r="EL509" s="46"/>
      <c r="EM509" s="46"/>
      <c r="EN509" s="46"/>
      <c r="EO509" s="46"/>
      <c r="EP509" s="46"/>
      <c r="EQ509" s="46"/>
      <c r="ER509" s="46"/>
      <c r="ES509" s="46"/>
      <c r="ET509" s="46"/>
      <c r="EU509" s="46"/>
      <c r="EV509" s="46"/>
      <c r="EW509" s="49"/>
      <c r="EX509" s="46"/>
      <c r="EY509" s="46"/>
      <c r="EZ509" s="46"/>
      <c r="FA509" s="49"/>
      <c r="FB509" s="46"/>
      <c r="FC509" s="46"/>
      <c r="FD509" s="46"/>
      <c r="FE509" s="49"/>
      <c r="FF509" s="46"/>
      <c r="FG509" s="46"/>
      <c r="FH509" s="46"/>
      <c r="FI509" s="46"/>
      <c r="FJ509" s="46"/>
    </row>
    <row r="510" spans="1:166" ht="15" customHeight="1">
      <c r="A510" s="46">
        <v>506</v>
      </c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6"/>
      <c r="CI510" s="46"/>
      <c r="CJ510" s="46"/>
      <c r="CK510" s="46"/>
      <c r="CL510" s="46"/>
      <c r="CM510" s="46"/>
      <c r="CN510" s="46"/>
      <c r="CO510" s="46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  <c r="DK510" s="46"/>
      <c r="DL510" s="46"/>
      <c r="DM510" s="46"/>
      <c r="DN510" s="46"/>
      <c r="DO510" s="46"/>
      <c r="DP510" s="46"/>
      <c r="DQ510" s="46"/>
      <c r="DR510" s="46"/>
      <c r="DS510" s="46"/>
      <c r="DT510" s="46"/>
      <c r="DU510" s="46"/>
      <c r="DV510" s="46"/>
      <c r="DW510" s="46"/>
      <c r="DX510" s="46"/>
      <c r="DY510" s="46"/>
      <c r="DZ510" s="46"/>
      <c r="EA510" s="46"/>
      <c r="EB510" s="46"/>
      <c r="EC510" s="46"/>
      <c r="ED510" s="46"/>
      <c r="EE510" s="46"/>
      <c r="EF510" s="46"/>
      <c r="EG510" s="46"/>
      <c r="EH510" s="46"/>
      <c r="EI510" s="46"/>
      <c r="EJ510" s="46"/>
      <c r="EK510" s="46"/>
      <c r="EL510" s="46"/>
      <c r="EM510" s="46"/>
      <c r="EN510" s="46"/>
      <c r="EO510" s="46"/>
      <c r="EP510" s="46"/>
      <c r="EQ510" s="46"/>
      <c r="ER510" s="46"/>
      <c r="ES510" s="46"/>
      <c r="ET510" s="46"/>
      <c r="EU510" s="46"/>
      <c r="EV510" s="46"/>
      <c r="EW510" s="49"/>
      <c r="EX510" s="46"/>
      <c r="EY510" s="46"/>
      <c r="EZ510" s="46"/>
      <c r="FA510" s="49"/>
      <c r="FB510" s="46"/>
      <c r="FC510" s="46"/>
      <c r="FD510" s="46"/>
      <c r="FE510" s="49"/>
      <c r="FF510" s="46"/>
      <c r="FG510" s="46"/>
      <c r="FH510" s="46"/>
      <c r="FI510" s="46"/>
      <c r="FJ510" s="46"/>
    </row>
    <row r="511" spans="1:166" ht="15" customHeight="1">
      <c r="A511" s="46">
        <v>507</v>
      </c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46"/>
      <c r="CG511" s="46"/>
      <c r="CH511" s="46"/>
      <c r="CI511" s="46"/>
      <c r="CJ511" s="46"/>
      <c r="CK511" s="46"/>
      <c r="CL511" s="46"/>
      <c r="CM511" s="46"/>
      <c r="CN511" s="46"/>
      <c r="CO511" s="46"/>
      <c r="CP511" s="46"/>
      <c r="CQ511" s="46"/>
      <c r="CR511" s="46"/>
      <c r="CS511" s="46"/>
      <c r="CT511" s="46"/>
      <c r="CU511" s="46"/>
      <c r="CV511" s="46"/>
      <c r="CW511" s="46"/>
      <c r="CX511" s="46"/>
      <c r="CY511" s="46"/>
      <c r="CZ511" s="46"/>
      <c r="DA511" s="46"/>
      <c r="DB511" s="46"/>
      <c r="DC511" s="46"/>
      <c r="DD511" s="46"/>
      <c r="DE511" s="46"/>
      <c r="DF511" s="46"/>
      <c r="DG511" s="46"/>
      <c r="DH511" s="46"/>
      <c r="DI511" s="46"/>
      <c r="DJ511" s="46"/>
      <c r="DK511" s="46"/>
      <c r="DL511" s="46"/>
      <c r="DM511" s="46"/>
      <c r="DN511" s="46"/>
      <c r="DO511" s="46"/>
      <c r="DP511" s="46"/>
      <c r="DQ511" s="46"/>
      <c r="DR511" s="46"/>
      <c r="DS511" s="46"/>
      <c r="DT511" s="46"/>
      <c r="DU511" s="46"/>
      <c r="DV511" s="46"/>
      <c r="DW511" s="46"/>
      <c r="DX511" s="46"/>
      <c r="DY511" s="46"/>
      <c r="DZ511" s="46"/>
      <c r="EA511" s="46"/>
      <c r="EB511" s="46"/>
      <c r="EC511" s="46"/>
      <c r="ED511" s="46"/>
      <c r="EE511" s="46"/>
      <c r="EF511" s="46"/>
      <c r="EG511" s="46"/>
      <c r="EH511" s="46"/>
      <c r="EI511" s="46"/>
      <c r="EJ511" s="46"/>
      <c r="EK511" s="46"/>
      <c r="EL511" s="46"/>
      <c r="EM511" s="46"/>
      <c r="EN511" s="46"/>
      <c r="EO511" s="46"/>
      <c r="EP511" s="46"/>
      <c r="EQ511" s="46"/>
      <c r="ER511" s="46"/>
      <c r="ES511" s="46"/>
      <c r="ET511" s="46"/>
      <c r="EU511" s="46"/>
      <c r="EV511" s="46"/>
      <c r="EW511" s="49"/>
      <c r="EX511" s="46"/>
      <c r="EY511" s="46"/>
      <c r="EZ511" s="46"/>
      <c r="FA511" s="49"/>
      <c r="FB511" s="46"/>
      <c r="FC511" s="46"/>
      <c r="FD511" s="46"/>
      <c r="FE511" s="49"/>
      <c r="FF511" s="46"/>
      <c r="FG511" s="46"/>
      <c r="FH511" s="46"/>
      <c r="FI511" s="46"/>
      <c r="FJ511" s="46"/>
    </row>
    <row r="512" spans="1:166" ht="15" customHeight="1">
      <c r="A512" s="46">
        <v>508</v>
      </c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46"/>
      <c r="CG512" s="46"/>
      <c r="CH512" s="46"/>
      <c r="CI512" s="46"/>
      <c r="CJ512" s="46"/>
      <c r="CK512" s="46"/>
      <c r="CL512" s="46"/>
      <c r="CM512" s="46"/>
      <c r="CN512" s="46"/>
      <c r="CO512" s="46"/>
      <c r="CP512" s="46"/>
      <c r="CQ512" s="46"/>
      <c r="CR512" s="46"/>
      <c r="CS512" s="46"/>
      <c r="CT512" s="46"/>
      <c r="CU512" s="46"/>
      <c r="CV512" s="46"/>
      <c r="CW512" s="46"/>
      <c r="CX512" s="46"/>
      <c r="CY512" s="46"/>
      <c r="CZ512" s="46"/>
      <c r="DA512" s="46"/>
      <c r="DB512" s="46"/>
      <c r="DC512" s="46"/>
      <c r="DD512" s="46"/>
      <c r="DE512" s="46"/>
      <c r="DF512" s="46"/>
      <c r="DG512" s="46"/>
      <c r="DH512" s="46"/>
      <c r="DI512" s="46"/>
      <c r="DJ512" s="46"/>
      <c r="DK512" s="46"/>
      <c r="DL512" s="46"/>
      <c r="DM512" s="46"/>
      <c r="DN512" s="46"/>
      <c r="DO512" s="46"/>
      <c r="DP512" s="46"/>
      <c r="DQ512" s="46"/>
      <c r="DR512" s="46"/>
      <c r="DS512" s="46"/>
      <c r="DT512" s="46"/>
      <c r="DU512" s="46"/>
      <c r="DV512" s="46"/>
      <c r="DW512" s="46"/>
      <c r="DX512" s="46"/>
      <c r="DY512" s="46"/>
      <c r="DZ512" s="46"/>
      <c r="EA512" s="46"/>
      <c r="EB512" s="46"/>
      <c r="EC512" s="46"/>
      <c r="ED512" s="46"/>
      <c r="EE512" s="46"/>
      <c r="EF512" s="46"/>
      <c r="EG512" s="46"/>
      <c r="EH512" s="46"/>
      <c r="EI512" s="46"/>
      <c r="EJ512" s="46"/>
      <c r="EK512" s="46"/>
      <c r="EL512" s="46"/>
      <c r="EM512" s="46"/>
      <c r="EN512" s="46"/>
      <c r="EO512" s="46"/>
      <c r="EP512" s="46"/>
      <c r="EQ512" s="46"/>
      <c r="ER512" s="46"/>
      <c r="ES512" s="46"/>
      <c r="ET512" s="46"/>
      <c r="EU512" s="46"/>
      <c r="EV512" s="46"/>
      <c r="EW512" s="49"/>
      <c r="EX512" s="46"/>
      <c r="EY512" s="46"/>
      <c r="EZ512" s="46"/>
      <c r="FA512" s="49"/>
      <c r="FB512" s="46"/>
      <c r="FC512" s="46"/>
      <c r="FD512" s="46"/>
      <c r="FE512" s="49"/>
      <c r="FF512" s="46"/>
      <c r="FG512" s="46"/>
      <c r="FH512" s="46"/>
      <c r="FI512" s="46"/>
      <c r="FJ512" s="46"/>
    </row>
    <row r="513" spans="1:166" ht="15" customHeight="1">
      <c r="A513" s="46">
        <v>509</v>
      </c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46"/>
      <c r="CG513" s="46"/>
      <c r="CH513" s="46"/>
      <c r="CI513" s="46"/>
      <c r="CJ513" s="46"/>
      <c r="CK513" s="46"/>
      <c r="CL513" s="46"/>
      <c r="CM513" s="46"/>
      <c r="CN513" s="46"/>
      <c r="CO513" s="46"/>
      <c r="CP513" s="46"/>
      <c r="CQ513" s="46"/>
      <c r="CR513" s="46"/>
      <c r="CS513" s="46"/>
      <c r="CT513" s="46"/>
      <c r="CU513" s="46"/>
      <c r="CV513" s="46"/>
      <c r="CW513" s="46"/>
      <c r="CX513" s="46"/>
      <c r="CY513" s="46"/>
      <c r="CZ513" s="46"/>
      <c r="DA513" s="46"/>
      <c r="DB513" s="46"/>
      <c r="DC513" s="46"/>
      <c r="DD513" s="46"/>
      <c r="DE513" s="46"/>
      <c r="DF513" s="46"/>
      <c r="DG513" s="46"/>
      <c r="DH513" s="46"/>
      <c r="DI513" s="46"/>
      <c r="DJ513" s="46"/>
      <c r="DK513" s="46"/>
      <c r="DL513" s="46"/>
      <c r="DM513" s="46"/>
      <c r="DN513" s="46"/>
      <c r="DO513" s="46"/>
      <c r="DP513" s="46"/>
      <c r="DQ513" s="46"/>
      <c r="DR513" s="46"/>
      <c r="DS513" s="46"/>
      <c r="DT513" s="46"/>
      <c r="DU513" s="46"/>
      <c r="DV513" s="46"/>
      <c r="DW513" s="46"/>
      <c r="DX513" s="46"/>
      <c r="DY513" s="46"/>
      <c r="DZ513" s="46"/>
      <c r="EA513" s="46"/>
      <c r="EB513" s="46"/>
      <c r="EC513" s="46"/>
      <c r="ED513" s="46"/>
      <c r="EE513" s="46"/>
      <c r="EF513" s="46"/>
      <c r="EG513" s="46"/>
      <c r="EH513" s="46"/>
      <c r="EI513" s="46"/>
      <c r="EJ513" s="46"/>
      <c r="EK513" s="46"/>
      <c r="EL513" s="46"/>
      <c r="EM513" s="46"/>
      <c r="EN513" s="46"/>
      <c r="EO513" s="46"/>
      <c r="EP513" s="46"/>
      <c r="EQ513" s="46"/>
      <c r="ER513" s="46"/>
      <c r="ES513" s="46"/>
      <c r="ET513" s="46"/>
      <c r="EU513" s="46"/>
      <c r="EV513" s="46"/>
      <c r="EW513" s="49"/>
      <c r="EX513" s="46"/>
      <c r="EY513" s="46"/>
      <c r="EZ513" s="46"/>
      <c r="FA513" s="49"/>
      <c r="FB513" s="46"/>
      <c r="FC513" s="46"/>
      <c r="FD513" s="46"/>
      <c r="FE513" s="49"/>
      <c r="FF513" s="46"/>
      <c r="FG513" s="46"/>
      <c r="FH513" s="46"/>
      <c r="FI513" s="46"/>
      <c r="FJ513" s="46"/>
    </row>
    <row r="514" spans="1:166" ht="15" customHeight="1">
      <c r="A514" s="46">
        <v>510</v>
      </c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46"/>
      <c r="CG514" s="46"/>
      <c r="CH514" s="46"/>
      <c r="CI514" s="46"/>
      <c r="CJ514" s="46"/>
      <c r="CK514" s="46"/>
      <c r="CL514" s="46"/>
      <c r="CM514" s="46"/>
      <c r="CN514" s="46"/>
      <c r="CO514" s="46"/>
      <c r="CP514" s="46"/>
      <c r="CQ514" s="46"/>
      <c r="CR514" s="46"/>
      <c r="CS514" s="46"/>
      <c r="CT514" s="46"/>
      <c r="CU514" s="46"/>
      <c r="CV514" s="46"/>
      <c r="CW514" s="46"/>
      <c r="CX514" s="46"/>
      <c r="CY514" s="46"/>
      <c r="CZ514" s="46"/>
      <c r="DA514" s="46"/>
      <c r="DB514" s="46"/>
      <c r="DC514" s="46"/>
      <c r="DD514" s="46"/>
      <c r="DE514" s="46"/>
      <c r="DF514" s="46"/>
      <c r="DG514" s="46"/>
      <c r="DH514" s="46"/>
      <c r="DI514" s="46"/>
      <c r="DJ514" s="46"/>
      <c r="DK514" s="46"/>
      <c r="DL514" s="46"/>
      <c r="DM514" s="46"/>
      <c r="DN514" s="46"/>
      <c r="DO514" s="46"/>
      <c r="DP514" s="46"/>
      <c r="DQ514" s="46"/>
      <c r="DR514" s="46"/>
      <c r="DS514" s="46"/>
      <c r="DT514" s="46"/>
      <c r="DU514" s="46"/>
      <c r="DV514" s="46"/>
      <c r="DW514" s="46"/>
      <c r="DX514" s="46"/>
      <c r="DY514" s="46"/>
      <c r="DZ514" s="46"/>
      <c r="EA514" s="46"/>
      <c r="EB514" s="46"/>
      <c r="EC514" s="46"/>
      <c r="ED514" s="46"/>
      <c r="EE514" s="46"/>
      <c r="EF514" s="46"/>
      <c r="EG514" s="46"/>
      <c r="EH514" s="46"/>
      <c r="EI514" s="46"/>
      <c r="EJ514" s="46"/>
      <c r="EK514" s="46"/>
      <c r="EL514" s="46"/>
      <c r="EM514" s="46"/>
      <c r="EN514" s="46"/>
      <c r="EO514" s="46"/>
      <c r="EP514" s="46"/>
      <c r="EQ514" s="46"/>
      <c r="ER514" s="46"/>
      <c r="ES514" s="46"/>
      <c r="ET514" s="46"/>
      <c r="EU514" s="46"/>
      <c r="EV514" s="46"/>
      <c r="EW514" s="49"/>
      <c r="EX514" s="46"/>
      <c r="EY514" s="46"/>
      <c r="EZ514" s="46"/>
      <c r="FA514" s="49"/>
      <c r="FB514" s="46"/>
      <c r="FC514" s="46"/>
      <c r="FD514" s="46"/>
      <c r="FE514" s="49"/>
      <c r="FF514" s="46"/>
      <c r="FG514" s="46"/>
      <c r="FH514" s="46"/>
      <c r="FI514" s="46"/>
      <c r="FJ514" s="46"/>
    </row>
    <row r="515" spans="1:166" ht="15" customHeight="1">
      <c r="A515" s="46">
        <v>511</v>
      </c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46"/>
      <c r="CG515" s="46"/>
      <c r="CH515" s="46"/>
      <c r="CI515" s="46"/>
      <c r="CJ515" s="46"/>
      <c r="CK515" s="46"/>
      <c r="CL515" s="46"/>
      <c r="CM515" s="46"/>
      <c r="CN515" s="46"/>
      <c r="CO515" s="46"/>
      <c r="CP515" s="46"/>
      <c r="CQ515" s="46"/>
      <c r="CR515" s="46"/>
      <c r="CS515" s="46"/>
      <c r="CT515" s="46"/>
      <c r="CU515" s="46"/>
      <c r="CV515" s="46"/>
      <c r="CW515" s="46"/>
      <c r="CX515" s="46"/>
      <c r="CY515" s="46"/>
      <c r="CZ515" s="46"/>
      <c r="DA515" s="46"/>
      <c r="DB515" s="46"/>
      <c r="DC515" s="46"/>
      <c r="DD515" s="46"/>
      <c r="DE515" s="46"/>
      <c r="DF515" s="46"/>
      <c r="DG515" s="46"/>
      <c r="DH515" s="46"/>
      <c r="DI515" s="46"/>
      <c r="DJ515" s="46"/>
      <c r="DK515" s="46"/>
      <c r="DL515" s="46"/>
      <c r="DM515" s="46"/>
      <c r="DN515" s="46"/>
      <c r="DO515" s="46"/>
      <c r="DP515" s="46"/>
      <c r="DQ515" s="46"/>
      <c r="DR515" s="46"/>
      <c r="DS515" s="46"/>
      <c r="DT515" s="46"/>
      <c r="DU515" s="46"/>
      <c r="DV515" s="46"/>
      <c r="DW515" s="46"/>
      <c r="DX515" s="46"/>
      <c r="DY515" s="46"/>
      <c r="DZ515" s="46"/>
      <c r="EA515" s="46"/>
      <c r="EB515" s="46"/>
      <c r="EC515" s="46"/>
      <c r="ED515" s="46"/>
      <c r="EE515" s="46"/>
      <c r="EF515" s="46"/>
      <c r="EG515" s="46"/>
      <c r="EH515" s="46"/>
      <c r="EI515" s="46"/>
      <c r="EJ515" s="46"/>
      <c r="EK515" s="46"/>
      <c r="EL515" s="46"/>
      <c r="EM515" s="46"/>
      <c r="EN515" s="46"/>
      <c r="EO515" s="46"/>
      <c r="EP515" s="46"/>
      <c r="EQ515" s="46"/>
      <c r="ER515" s="46"/>
      <c r="ES515" s="46"/>
      <c r="ET515" s="46"/>
      <c r="EU515" s="46"/>
      <c r="EV515" s="46"/>
      <c r="EW515" s="49"/>
      <c r="EX515" s="46"/>
      <c r="EY515" s="46"/>
      <c r="EZ515" s="46"/>
      <c r="FA515" s="49"/>
      <c r="FB515" s="46"/>
      <c r="FC515" s="46"/>
      <c r="FD515" s="46"/>
      <c r="FE515" s="49"/>
      <c r="FF515" s="46"/>
      <c r="FG515" s="46"/>
      <c r="FH515" s="46"/>
      <c r="FI515" s="46"/>
      <c r="FJ515" s="46"/>
    </row>
    <row r="516" spans="1:166" ht="15" customHeight="1">
      <c r="A516" s="46">
        <v>512</v>
      </c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46"/>
      <c r="CG516" s="46"/>
      <c r="CH516" s="46"/>
      <c r="CI516" s="46"/>
      <c r="CJ516" s="46"/>
      <c r="CK516" s="46"/>
      <c r="CL516" s="46"/>
      <c r="CM516" s="46"/>
      <c r="CN516" s="46"/>
      <c r="CO516" s="46"/>
      <c r="CP516" s="46"/>
      <c r="CQ516" s="46"/>
      <c r="CR516" s="46"/>
      <c r="CS516" s="46"/>
      <c r="CT516" s="46"/>
      <c r="CU516" s="46"/>
      <c r="CV516" s="46"/>
      <c r="CW516" s="46"/>
      <c r="CX516" s="46"/>
      <c r="CY516" s="46"/>
      <c r="CZ516" s="46"/>
      <c r="DA516" s="46"/>
      <c r="DB516" s="46"/>
      <c r="DC516" s="46"/>
      <c r="DD516" s="46"/>
      <c r="DE516" s="46"/>
      <c r="DF516" s="46"/>
      <c r="DG516" s="46"/>
      <c r="DH516" s="46"/>
      <c r="DI516" s="46"/>
      <c r="DJ516" s="46"/>
      <c r="DK516" s="46"/>
      <c r="DL516" s="46"/>
      <c r="DM516" s="46"/>
      <c r="DN516" s="46"/>
      <c r="DO516" s="46"/>
      <c r="DP516" s="46"/>
      <c r="DQ516" s="46"/>
      <c r="DR516" s="46"/>
      <c r="DS516" s="46"/>
      <c r="DT516" s="46"/>
      <c r="DU516" s="46"/>
      <c r="DV516" s="46"/>
      <c r="DW516" s="46"/>
      <c r="DX516" s="46"/>
      <c r="DY516" s="46"/>
      <c r="DZ516" s="46"/>
      <c r="EA516" s="46"/>
      <c r="EB516" s="46"/>
      <c r="EC516" s="46"/>
      <c r="ED516" s="46"/>
      <c r="EE516" s="46"/>
      <c r="EF516" s="46"/>
      <c r="EG516" s="46"/>
      <c r="EH516" s="46"/>
      <c r="EI516" s="46"/>
      <c r="EJ516" s="46"/>
      <c r="EK516" s="46"/>
      <c r="EL516" s="46"/>
      <c r="EM516" s="46"/>
      <c r="EN516" s="46"/>
      <c r="EO516" s="46"/>
      <c r="EP516" s="46"/>
      <c r="EQ516" s="46"/>
      <c r="ER516" s="46"/>
      <c r="ES516" s="46"/>
      <c r="ET516" s="46"/>
      <c r="EU516" s="46"/>
      <c r="EV516" s="46"/>
      <c r="EW516" s="49"/>
      <c r="EX516" s="46"/>
      <c r="EY516" s="46"/>
      <c r="EZ516" s="46"/>
      <c r="FA516" s="49"/>
      <c r="FB516" s="46"/>
      <c r="FC516" s="46"/>
      <c r="FD516" s="46"/>
      <c r="FE516" s="49"/>
      <c r="FF516" s="46"/>
      <c r="FG516" s="46"/>
      <c r="FH516" s="46"/>
      <c r="FI516" s="46"/>
      <c r="FJ516" s="46"/>
    </row>
    <row r="517" spans="1:166" ht="15" customHeight="1">
      <c r="A517" s="46">
        <v>513</v>
      </c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46"/>
      <c r="CG517" s="46"/>
      <c r="CH517" s="46"/>
      <c r="CI517" s="46"/>
      <c r="CJ517" s="46"/>
      <c r="CK517" s="46"/>
      <c r="CL517" s="46"/>
      <c r="CM517" s="46"/>
      <c r="CN517" s="46"/>
      <c r="CO517" s="46"/>
      <c r="CP517" s="46"/>
      <c r="CQ517" s="46"/>
      <c r="CR517" s="46"/>
      <c r="CS517" s="46"/>
      <c r="CT517" s="46"/>
      <c r="CU517" s="46"/>
      <c r="CV517" s="46"/>
      <c r="CW517" s="46"/>
      <c r="CX517" s="46"/>
      <c r="CY517" s="46"/>
      <c r="CZ517" s="46"/>
      <c r="DA517" s="46"/>
      <c r="DB517" s="46"/>
      <c r="DC517" s="46"/>
      <c r="DD517" s="46"/>
      <c r="DE517" s="46"/>
      <c r="DF517" s="46"/>
      <c r="DG517" s="46"/>
      <c r="DH517" s="46"/>
      <c r="DI517" s="46"/>
      <c r="DJ517" s="46"/>
      <c r="DK517" s="46"/>
      <c r="DL517" s="46"/>
      <c r="DM517" s="46"/>
      <c r="DN517" s="46"/>
      <c r="DO517" s="46"/>
      <c r="DP517" s="46"/>
      <c r="DQ517" s="46"/>
      <c r="DR517" s="46"/>
      <c r="DS517" s="46"/>
      <c r="DT517" s="46"/>
      <c r="DU517" s="46"/>
      <c r="DV517" s="46"/>
      <c r="DW517" s="46"/>
      <c r="DX517" s="46"/>
      <c r="DY517" s="46"/>
      <c r="DZ517" s="46"/>
      <c r="EA517" s="46"/>
      <c r="EB517" s="46"/>
      <c r="EC517" s="46"/>
      <c r="ED517" s="46"/>
      <c r="EE517" s="46"/>
      <c r="EF517" s="46"/>
      <c r="EG517" s="46"/>
      <c r="EH517" s="46"/>
      <c r="EI517" s="46"/>
      <c r="EJ517" s="46"/>
      <c r="EK517" s="46"/>
      <c r="EL517" s="46"/>
      <c r="EM517" s="46"/>
      <c r="EN517" s="46"/>
      <c r="EO517" s="46"/>
      <c r="EP517" s="46"/>
      <c r="EQ517" s="46"/>
      <c r="ER517" s="46"/>
      <c r="ES517" s="46"/>
      <c r="ET517" s="46"/>
      <c r="EU517" s="46"/>
      <c r="EV517" s="46"/>
      <c r="EW517" s="49"/>
      <c r="EX517" s="46"/>
      <c r="EY517" s="46"/>
      <c r="EZ517" s="46"/>
      <c r="FA517" s="49"/>
      <c r="FB517" s="46"/>
      <c r="FC517" s="46"/>
      <c r="FD517" s="46"/>
      <c r="FE517" s="49"/>
      <c r="FF517" s="46"/>
      <c r="FG517" s="46"/>
      <c r="FH517" s="46"/>
      <c r="FI517" s="46"/>
      <c r="FJ517" s="46"/>
    </row>
    <row r="518" spans="1:166" ht="15" customHeight="1">
      <c r="A518" s="46">
        <v>514</v>
      </c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  <c r="CE518" s="46"/>
      <c r="CF518" s="46"/>
      <c r="CG518" s="46"/>
      <c r="CH518" s="46"/>
      <c r="CI518" s="46"/>
      <c r="CJ518" s="46"/>
      <c r="CK518" s="46"/>
      <c r="CL518" s="46"/>
      <c r="CM518" s="46"/>
      <c r="CN518" s="46"/>
      <c r="CO518" s="46"/>
      <c r="CP518" s="46"/>
      <c r="CQ518" s="46"/>
      <c r="CR518" s="46"/>
      <c r="CS518" s="46"/>
      <c r="CT518" s="46"/>
      <c r="CU518" s="46"/>
      <c r="CV518" s="46"/>
      <c r="CW518" s="46"/>
      <c r="CX518" s="46"/>
      <c r="CY518" s="46"/>
      <c r="CZ518" s="46"/>
      <c r="DA518" s="46"/>
      <c r="DB518" s="46"/>
      <c r="DC518" s="46"/>
      <c r="DD518" s="46"/>
      <c r="DE518" s="46"/>
      <c r="DF518" s="46"/>
      <c r="DG518" s="46"/>
      <c r="DH518" s="46"/>
      <c r="DI518" s="46"/>
      <c r="DJ518" s="46"/>
      <c r="DK518" s="46"/>
      <c r="DL518" s="46"/>
      <c r="DM518" s="46"/>
      <c r="DN518" s="46"/>
      <c r="DO518" s="46"/>
      <c r="DP518" s="46"/>
      <c r="DQ518" s="46"/>
      <c r="DR518" s="46"/>
      <c r="DS518" s="46"/>
      <c r="DT518" s="46"/>
      <c r="DU518" s="46"/>
      <c r="DV518" s="46"/>
      <c r="DW518" s="46"/>
      <c r="DX518" s="46"/>
      <c r="DY518" s="46"/>
      <c r="DZ518" s="46"/>
      <c r="EA518" s="46"/>
      <c r="EB518" s="46"/>
      <c r="EC518" s="46"/>
      <c r="ED518" s="46"/>
      <c r="EE518" s="46"/>
      <c r="EF518" s="46"/>
      <c r="EG518" s="46"/>
      <c r="EH518" s="46"/>
      <c r="EI518" s="46"/>
      <c r="EJ518" s="46"/>
      <c r="EK518" s="46"/>
      <c r="EL518" s="46"/>
      <c r="EM518" s="46"/>
      <c r="EN518" s="46"/>
      <c r="EO518" s="46"/>
      <c r="EP518" s="46"/>
      <c r="EQ518" s="46"/>
      <c r="ER518" s="46"/>
      <c r="ES518" s="46"/>
      <c r="ET518" s="46"/>
      <c r="EU518" s="46"/>
      <c r="EV518" s="46"/>
      <c r="EW518" s="49"/>
      <c r="EX518" s="46"/>
      <c r="EY518" s="46"/>
      <c r="EZ518" s="46"/>
      <c r="FA518" s="49"/>
      <c r="FB518" s="46"/>
      <c r="FC518" s="46"/>
      <c r="FD518" s="46"/>
      <c r="FE518" s="49"/>
      <c r="FF518" s="46"/>
      <c r="FG518" s="46"/>
      <c r="FH518" s="46"/>
      <c r="FI518" s="46"/>
      <c r="FJ518" s="46"/>
    </row>
    <row r="519" spans="1:166" ht="15" customHeight="1">
      <c r="A519" s="46">
        <v>515</v>
      </c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46"/>
      <c r="CG519" s="46"/>
      <c r="CH519" s="46"/>
      <c r="CI519" s="46"/>
      <c r="CJ519" s="46"/>
      <c r="CK519" s="46"/>
      <c r="CL519" s="46"/>
      <c r="CM519" s="46"/>
      <c r="CN519" s="46"/>
      <c r="CO519" s="46"/>
      <c r="CP519" s="46"/>
      <c r="CQ519" s="46"/>
      <c r="CR519" s="46"/>
      <c r="CS519" s="46"/>
      <c r="CT519" s="46"/>
      <c r="CU519" s="46"/>
      <c r="CV519" s="46"/>
      <c r="CW519" s="46"/>
      <c r="CX519" s="46"/>
      <c r="CY519" s="46"/>
      <c r="CZ519" s="46"/>
      <c r="DA519" s="46"/>
      <c r="DB519" s="46"/>
      <c r="DC519" s="46"/>
      <c r="DD519" s="46"/>
      <c r="DE519" s="46"/>
      <c r="DF519" s="46"/>
      <c r="DG519" s="46"/>
      <c r="DH519" s="46"/>
      <c r="DI519" s="46"/>
      <c r="DJ519" s="46"/>
      <c r="DK519" s="46"/>
      <c r="DL519" s="46"/>
      <c r="DM519" s="46"/>
      <c r="DN519" s="46"/>
      <c r="DO519" s="46"/>
      <c r="DP519" s="46"/>
      <c r="DQ519" s="46"/>
      <c r="DR519" s="46"/>
      <c r="DS519" s="46"/>
      <c r="DT519" s="46"/>
      <c r="DU519" s="46"/>
      <c r="DV519" s="46"/>
      <c r="DW519" s="46"/>
      <c r="DX519" s="46"/>
      <c r="DY519" s="46"/>
      <c r="DZ519" s="46"/>
      <c r="EA519" s="46"/>
      <c r="EB519" s="46"/>
      <c r="EC519" s="46"/>
      <c r="ED519" s="46"/>
      <c r="EE519" s="46"/>
      <c r="EF519" s="46"/>
      <c r="EG519" s="46"/>
      <c r="EH519" s="46"/>
      <c r="EI519" s="46"/>
      <c r="EJ519" s="46"/>
      <c r="EK519" s="46"/>
      <c r="EL519" s="46"/>
      <c r="EM519" s="46"/>
      <c r="EN519" s="46"/>
      <c r="EO519" s="46"/>
      <c r="EP519" s="46"/>
      <c r="EQ519" s="46"/>
      <c r="ER519" s="46"/>
      <c r="ES519" s="46"/>
      <c r="ET519" s="46"/>
      <c r="EU519" s="46"/>
      <c r="EV519" s="46"/>
      <c r="EW519" s="49"/>
      <c r="EX519" s="46"/>
      <c r="EY519" s="46"/>
      <c r="EZ519" s="46"/>
      <c r="FA519" s="49"/>
      <c r="FB519" s="46"/>
      <c r="FC519" s="46"/>
      <c r="FD519" s="46"/>
      <c r="FE519" s="49"/>
      <c r="FF519" s="46"/>
      <c r="FG519" s="46"/>
      <c r="FH519" s="46"/>
      <c r="FI519" s="46"/>
      <c r="FJ519" s="46"/>
    </row>
    <row r="520" spans="1:166" ht="15" customHeight="1">
      <c r="A520" s="46">
        <v>516</v>
      </c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46"/>
      <c r="CG520" s="46"/>
      <c r="CH520" s="46"/>
      <c r="CI520" s="46"/>
      <c r="CJ520" s="46"/>
      <c r="CK520" s="46"/>
      <c r="CL520" s="46"/>
      <c r="CM520" s="46"/>
      <c r="CN520" s="46"/>
      <c r="CO520" s="46"/>
      <c r="CP520" s="46"/>
      <c r="CQ520" s="46"/>
      <c r="CR520" s="46"/>
      <c r="CS520" s="46"/>
      <c r="CT520" s="46"/>
      <c r="CU520" s="46"/>
      <c r="CV520" s="46"/>
      <c r="CW520" s="46"/>
      <c r="CX520" s="46"/>
      <c r="CY520" s="46"/>
      <c r="CZ520" s="46"/>
      <c r="DA520" s="46"/>
      <c r="DB520" s="46"/>
      <c r="DC520" s="46"/>
      <c r="DD520" s="46"/>
      <c r="DE520" s="46"/>
      <c r="DF520" s="46"/>
      <c r="DG520" s="46"/>
      <c r="DH520" s="46"/>
      <c r="DI520" s="46"/>
      <c r="DJ520" s="46"/>
      <c r="DK520" s="46"/>
      <c r="DL520" s="46"/>
      <c r="DM520" s="46"/>
      <c r="DN520" s="46"/>
      <c r="DO520" s="46"/>
      <c r="DP520" s="46"/>
      <c r="DQ520" s="46"/>
      <c r="DR520" s="46"/>
      <c r="DS520" s="46"/>
      <c r="DT520" s="46"/>
      <c r="DU520" s="46"/>
      <c r="DV520" s="46"/>
      <c r="DW520" s="46"/>
      <c r="DX520" s="46"/>
      <c r="DY520" s="46"/>
      <c r="DZ520" s="46"/>
      <c r="EA520" s="46"/>
      <c r="EB520" s="46"/>
      <c r="EC520" s="46"/>
      <c r="ED520" s="46"/>
      <c r="EE520" s="46"/>
      <c r="EF520" s="46"/>
      <c r="EG520" s="46"/>
      <c r="EH520" s="46"/>
      <c r="EI520" s="46"/>
      <c r="EJ520" s="46"/>
      <c r="EK520" s="46"/>
      <c r="EL520" s="46"/>
      <c r="EM520" s="46"/>
      <c r="EN520" s="46"/>
      <c r="EO520" s="46"/>
      <c r="EP520" s="46"/>
      <c r="EQ520" s="46"/>
      <c r="ER520" s="46"/>
      <c r="ES520" s="46"/>
      <c r="ET520" s="46"/>
      <c r="EU520" s="46"/>
      <c r="EV520" s="46"/>
      <c r="EW520" s="49"/>
      <c r="EX520" s="46"/>
      <c r="EY520" s="46"/>
      <c r="EZ520" s="46"/>
      <c r="FA520" s="49"/>
      <c r="FB520" s="46"/>
      <c r="FC520" s="46"/>
      <c r="FD520" s="46"/>
      <c r="FE520" s="49"/>
      <c r="FF520" s="46"/>
      <c r="FG520" s="46"/>
      <c r="FH520" s="46"/>
      <c r="FI520" s="46"/>
      <c r="FJ520" s="46"/>
    </row>
    <row r="521" spans="1:166" ht="15" customHeight="1">
      <c r="A521" s="46">
        <v>517</v>
      </c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46"/>
      <c r="CG521" s="46"/>
      <c r="CH521" s="46"/>
      <c r="CI521" s="46"/>
      <c r="CJ521" s="46"/>
      <c r="CK521" s="46"/>
      <c r="CL521" s="46"/>
      <c r="CM521" s="46"/>
      <c r="CN521" s="46"/>
      <c r="CO521" s="46"/>
      <c r="CP521" s="46"/>
      <c r="CQ521" s="46"/>
      <c r="CR521" s="46"/>
      <c r="CS521" s="46"/>
      <c r="CT521" s="46"/>
      <c r="CU521" s="46"/>
      <c r="CV521" s="46"/>
      <c r="CW521" s="46"/>
      <c r="CX521" s="46"/>
      <c r="CY521" s="46"/>
      <c r="CZ521" s="46"/>
      <c r="DA521" s="46"/>
      <c r="DB521" s="46"/>
      <c r="DC521" s="46"/>
      <c r="DD521" s="46"/>
      <c r="DE521" s="46"/>
      <c r="DF521" s="46"/>
      <c r="DG521" s="46"/>
      <c r="DH521" s="46"/>
      <c r="DI521" s="46"/>
      <c r="DJ521" s="46"/>
      <c r="DK521" s="46"/>
      <c r="DL521" s="46"/>
      <c r="DM521" s="46"/>
      <c r="DN521" s="46"/>
      <c r="DO521" s="46"/>
      <c r="DP521" s="46"/>
      <c r="DQ521" s="46"/>
      <c r="DR521" s="46"/>
      <c r="DS521" s="46"/>
      <c r="DT521" s="46"/>
      <c r="DU521" s="46"/>
      <c r="DV521" s="46"/>
      <c r="DW521" s="46"/>
      <c r="DX521" s="46"/>
      <c r="DY521" s="46"/>
      <c r="DZ521" s="46"/>
      <c r="EA521" s="46"/>
      <c r="EB521" s="46"/>
      <c r="EC521" s="46"/>
      <c r="ED521" s="46"/>
      <c r="EE521" s="46"/>
      <c r="EF521" s="46"/>
      <c r="EG521" s="46"/>
      <c r="EH521" s="46"/>
      <c r="EI521" s="46"/>
      <c r="EJ521" s="46"/>
      <c r="EK521" s="46"/>
      <c r="EL521" s="46"/>
      <c r="EM521" s="46"/>
      <c r="EN521" s="46"/>
      <c r="EO521" s="46"/>
      <c r="EP521" s="46"/>
      <c r="EQ521" s="46"/>
      <c r="ER521" s="46"/>
      <c r="ES521" s="46"/>
      <c r="ET521" s="46"/>
      <c r="EU521" s="46"/>
      <c r="EV521" s="46"/>
      <c r="EW521" s="49"/>
      <c r="EX521" s="46"/>
      <c r="EY521" s="46"/>
      <c r="EZ521" s="46"/>
      <c r="FA521" s="49"/>
      <c r="FB521" s="46"/>
      <c r="FC521" s="46"/>
      <c r="FD521" s="46"/>
      <c r="FE521" s="49"/>
      <c r="FF521" s="46"/>
      <c r="FG521" s="46"/>
      <c r="FH521" s="46"/>
      <c r="FI521" s="46"/>
      <c r="FJ521" s="46"/>
    </row>
    <row r="522" spans="1:166" ht="15" customHeight="1">
      <c r="A522" s="46">
        <v>518</v>
      </c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46"/>
      <c r="CG522" s="46"/>
      <c r="CH522" s="46"/>
      <c r="CI522" s="46"/>
      <c r="CJ522" s="46"/>
      <c r="CK522" s="46"/>
      <c r="CL522" s="46"/>
      <c r="CM522" s="46"/>
      <c r="CN522" s="46"/>
      <c r="CO522" s="46"/>
      <c r="CP522" s="46"/>
      <c r="CQ522" s="46"/>
      <c r="CR522" s="46"/>
      <c r="CS522" s="46"/>
      <c r="CT522" s="46"/>
      <c r="CU522" s="46"/>
      <c r="CV522" s="46"/>
      <c r="CW522" s="46"/>
      <c r="CX522" s="46"/>
      <c r="CY522" s="46"/>
      <c r="CZ522" s="46"/>
      <c r="DA522" s="46"/>
      <c r="DB522" s="46"/>
      <c r="DC522" s="46"/>
      <c r="DD522" s="46"/>
      <c r="DE522" s="46"/>
      <c r="DF522" s="46"/>
      <c r="DG522" s="46"/>
      <c r="DH522" s="46"/>
      <c r="DI522" s="46"/>
      <c r="DJ522" s="46"/>
      <c r="DK522" s="46"/>
      <c r="DL522" s="46"/>
      <c r="DM522" s="46"/>
      <c r="DN522" s="46"/>
      <c r="DO522" s="46"/>
      <c r="DP522" s="46"/>
      <c r="DQ522" s="46"/>
      <c r="DR522" s="46"/>
      <c r="DS522" s="46"/>
      <c r="DT522" s="46"/>
      <c r="DU522" s="46"/>
      <c r="DV522" s="46"/>
      <c r="DW522" s="46"/>
      <c r="DX522" s="46"/>
      <c r="DY522" s="46"/>
      <c r="DZ522" s="46"/>
      <c r="EA522" s="46"/>
      <c r="EB522" s="46"/>
      <c r="EC522" s="46"/>
      <c r="ED522" s="46"/>
      <c r="EE522" s="46"/>
      <c r="EF522" s="46"/>
      <c r="EG522" s="46"/>
      <c r="EH522" s="46"/>
      <c r="EI522" s="46"/>
      <c r="EJ522" s="46"/>
      <c r="EK522" s="46"/>
      <c r="EL522" s="46"/>
      <c r="EM522" s="46"/>
      <c r="EN522" s="46"/>
      <c r="EO522" s="46"/>
      <c r="EP522" s="46"/>
      <c r="EQ522" s="46"/>
      <c r="ER522" s="46"/>
      <c r="ES522" s="46"/>
      <c r="ET522" s="46"/>
      <c r="EU522" s="46"/>
      <c r="EV522" s="46"/>
      <c r="EW522" s="49"/>
      <c r="EX522" s="46"/>
      <c r="EY522" s="46"/>
      <c r="EZ522" s="46"/>
      <c r="FA522" s="49"/>
      <c r="FB522" s="46"/>
      <c r="FC522" s="46"/>
      <c r="FD522" s="46"/>
      <c r="FE522" s="49"/>
      <c r="FF522" s="46"/>
      <c r="FG522" s="46"/>
      <c r="FH522" s="46"/>
      <c r="FI522" s="46"/>
      <c r="FJ522" s="46"/>
    </row>
    <row r="523" spans="1:166" ht="15" customHeight="1">
      <c r="A523" s="46">
        <v>519</v>
      </c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46"/>
      <c r="CG523" s="46"/>
      <c r="CH523" s="46"/>
      <c r="CI523" s="46"/>
      <c r="CJ523" s="46"/>
      <c r="CK523" s="46"/>
      <c r="CL523" s="46"/>
      <c r="CM523" s="46"/>
      <c r="CN523" s="46"/>
      <c r="CO523" s="46"/>
      <c r="CP523" s="46"/>
      <c r="CQ523" s="46"/>
      <c r="CR523" s="46"/>
      <c r="CS523" s="46"/>
      <c r="CT523" s="46"/>
      <c r="CU523" s="46"/>
      <c r="CV523" s="46"/>
      <c r="CW523" s="46"/>
      <c r="CX523" s="46"/>
      <c r="CY523" s="46"/>
      <c r="CZ523" s="46"/>
      <c r="DA523" s="46"/>
      <c r="DB523" s="46"/>
      <c r="DC523" s="46"/>
      <c r="DD523" s="46"/>
      <c r="DE523" s="46"/>
      <c r="DF523" s="46"/>
      <c r="DG523" s="46"/>
      <c r="DH523" s="46"/>
      <c r="DI523" s="46"/>
      <c r="DJ523" s="46"/>
      <c r="DK523" s="46"/>
      <c r="DL523" s="46"/>
      <c r="DM523" s="46"/>
      <c r="DN523" s="46"/>
      <c r="DO523" s="46"/>
      <c r="DP523" s="46"/>
      <c r="DQ523" s="46"/>
      <c r="DR523" s="46"/>
      <c r="DS523" s="46"/>
      <c r="DT523" s="46"/>
      <c r="DU523" s="46"/>
      <c r="DV523" s="46"/>
      <c r="DW523" s="46"/>
      <c r="DX523" s="46"/>
      <c r="DY523" s="46"/>
      <c r="DZ523" s="46"/>
      <c r="EA523" s="46"/>
      <c r="EB523" s="46"/>
      <c r="EC523" s="46"/>
      <c r="ED523" s="46"/>
      <c r="EE523" s="46"/>
      <c r="EF523" s="46"/>
      <c r="EG523" s="46"/>
      <c r="EH523" s="46"/>
      <c r="EI523" s="46"/>
      <c r="EJ523" s="46"/>
      <c r="EK523" s="46"/>
      <c r="EL523" s="46"/>
      <c r="EM523" s="46"/>
      <c r="EN523" s="46"/>
      <c r="EO523" s="46"/>
      <c r="EP523" s="46"/>
      <c r="EQ523" s="46"/>
      <c r="ER523" s="46"/>
      <c r="ES523" s="46"/>
      <c r="ET523" s="46"/>
      <c r="EU523" s="46"/>
      <c r="EV523" s="46"/>
      <c r="EW523" s="49"/>
      <c r="EX523" s="46"/>
      <c r="EY523" s="46"/>
      <c r="EZ523" s="46"/>
      <c r="FA523" s="49"/>
      <c r="FB523" s="46"/>
      <c r="FC523" s="46"/>
      <c r="FD523" s="46"/>
      <c r="FE523" s="49"/>
      <c r="FF523" s="46"/>
      <c r="FG523" s="46"/>
      <c r="FH523" s="46"/>
      <c r="FI523" s="46"/>
      <c r="FJ523" s="46"/>
    </row>
    <row r="524" spans="1:166" ht="15" customHeight="1">
      <c r="A524" s="46">
        <v>520</v>
      </c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46"/>
      <c r="CG524" s="46"/>
      <c r="CH524" s="46"/>
      <c r="CI524" s="46"/>
      <c r="CJ524" s="46"/>
      <c r="CK524" s="46"/>
      <c r="CL524" s="46"/>
      <c r="CM524" s="46"/>
      <c r="CN524" s="46"/>
      <c r="CO524" s="46"/>
      <c r="CP524" s="46"/>
      <c r="CQ524" s="46"/>
      <c r="CR524" s="46"/>
      <c r="CS524" s="46"/>
      <c r="CT524" s="46"/>
      <c r="CU524" s="46"/>
      <c r="CV524" s="46"/>
      <c r="CW524" s="46"/>
      <c r="CX524" s="46"/>
      <c r="CY524" s="46"/>
      <c r="CZ524" s="46"/>
      <c r="DA524" s="46"/>
      <c r="DB524" s="46"/>
      <c r="DC524" s="46"/>
      <c r="DD524" s="46"/>
      <c r="DE524" s="46"/>
      <c r="DF524" s="46"/>
      <c r="DG524" s="46"/>
      <c r="DH524" s="46"/>
      <c r="DI524" s="46"/>
      <c r="DJ524" s="46"/>
      <c r="DK524" s="46"/>
      <c r="DL524" s="46"/>
      <c r="DM524" s="46"/>
      <c r="DN524" s="46"/>
      <c r="DO524" s="46"/>
      <c r="DP524" s="46"/>
      <c r="DQ524" s="46"/>
      <c r="DR524" s="46"/>
      <c r="DS524" s="46"/>
      <c r="DT524" s="46"/>
      <c r="DU524" s="46"/>
      <c r="DV524" s="46"/>
      <c r="DW524" s="46"/>
      <c r="DX524" s="46"/>
      <c r="DY524" s="46"/>
      <c r="DZ524" s="46"/>
      <c r="EA524" s="46"/>
      <c r="EB524" s="46"/>
      <c r="EC524" s="46"/>
      <c r="ED524" s="46"/>
      <c r="EE524" s="46"/>
      <c r="EF524" s="46"/>
      <c r="EG524" s="46"/>
      <c r="EH524" s="46"/>
      <c r="EI524" s="46"/>
      <c r="EJ524" s="46"/>
      <c r="EK524" s="46"/>
      <c r="EL524" s="46"/>
      <c r="EM524" s="46"/>
      <c r="EN524" s="46"/>
      <c r="EO524" s="46"/>
      <c r="EP524" s="46"/>
      <c r="EQ524" s="46"/>
      <c r="ER524" s="46"/>
      <c r="ES524" s="46"/>
      <c r="ET524" s="46"/>
      <c r="EU524" s="46"/>
      <c r="EV524" s="46"/>
      <c r="EW524" s="49"/>
      <c r="EX524" s="46"/>
      <c r="EY524" s="46"/>
      <c r="EZ524" s="46"/>
      <c r="FA524" s="49"/>
      <c r="FB524" s="46"/>
      <c r="FC524" s="46"/>
      <c r="FD524" s="46"/>
      <c r="FE524" s="49"/>
      <c r="FF524" s="46"/>
      <c r="FG524" s="46"/>
      <c r="FH524" s="46"/>
      <c r="FI524" s="46"/>
      <c r="FJ524" s="46"/>
    </row>
    <row r="525" spans="1:166" ht="15" customHeight="1">
      <c r="A525" s="46">
        <v>521</v>
      </c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46"/>
      <c r="CG525" s="46"/>
      <c r="CH525" s="46"/>
      <c r="CI525" s="46"/>
      <c r="CJ525" s="46"/>
      <c r="CK525" s="46"/>
      <c r="CL525" s="46"/>
      <c r="CM525" s="46"/>
      <c r="CN525" s="46"/>
      <c r="CO525" s="46"/>
      <c r="CP525" s="46"/>
      <c r="CQ525" s="46"/>
      <c r="CR525" s="46"/>
      <c r="CS525" s="46"/>
      <c r="CT525" s="46"/>
      <c r="CU525" s="46"/>
      <c r="CV525" s="46"/>
      <c r="CW525" s="46"/>
      <c r="CX525" s="46"/>
      <c r="CY525" s="46"/>
      <c r="CZ525" s="46"/>
      <c r="DA525" s="46"/>
      <c r="DB525" s="46"/>
      <c r="DC525" s="46"/>
      <c r="DD525" s="46"/>
      <c r="DE525" s="46"/>
      <c r="DF525" s="46"/>
      <c r="DG525" s="46"/>
      <c r="DH525" s="46"/>
      <c r="DI525" s="46"/>
      <c r="DJ525" s="46"/>
      <c r="DK525" s="46"/>
      <c r="DL525" s="46"/>
      <c r="DM525" s="46"/>
      <c r="DN525" s="46"/>
      <c r="DO525" s="46"/>
      <c r="DP525" s="46"/>
      <c r="DQ525" s="46"/>
      <c r="DR525" s="46"/>
      <c r="DS525" s="46"/>
      <c r="DT525" s="46"/>
      <c r="DU525" s="46"/>
      <c r="DV525" s="46"/>
      <c r="DW525" s="46"/>
      <c r="DX525" s="46"/>
      <c r="DY525" s="46"/>
      <c r="DZ525" s="46"/>
      <c r="EA525" s="46"/>
      <c r="EB525" s="46"/>
      <c r="EC525" s="46"/>
      <c r="ED525" s="46"/>
      <c r="EE525" s="46"/>
      <c r="EF525" s="46"/>
      <c r="EG525" s="46"/>
      <c r="EH525" s="46"/>
      <c r="EI525" s="46"/>
      <c r="EJ525" s="46"/>
      <c r="EK525" s="46"/>
      <c r="EL525" s="46"/>
      <c r="EM525" s="46"/>
      <c r="EN525" s="46"/>
      <c r="EO525" s="46"/>
      <c r="EP525" s="46"/>
      <c r="EQ525" s="46"/>
      <c r="ER525" s="46"/>
      <c r="ES525" s="46"/>
      <c r="ET525" s="46"/>
      <c r="EU525" s="46"/>
      <c r="EV525" s="46"/>
      <c r="EW525" s="49"/>
      <c r="EX525" s="46"/>
      <c r="EY525" s="46"/>
      <c r="EZ525" s="46"/>
      <c r="FA525" s="49"/>
      <c r="FB525" s="46"/>
      <c r="FC525" s="46"/>
      <c r="FD525" s="46"/>
      <c r="FE525" s="49"/>
      <c r="FF525" s="46"/>
      <c r="FG525" s="46"/>
      <c r="FH525" s="46"/>
      <c r="FI525" s="46"/>
      <c r="FJ525" s="46"/>
    </row>
    <row r="526" spans="1:166" ht="15" customHeight="1">
      <c r="A526" s="46">
        <v>522</v>
      </c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/>
      <c r="CB526" s="46"/>
      <c r="CC526" s="46"/>
      <c r="CD526" s="46"/>
      <c r="CE526" s="46"/>
      <c r="CF526" s="46"/>
      <c r="CG526" s="46"/>
      <c r="CH526" s="46"/>
      <c r="CI526" s="46"/>
      <c r="CJ526" s="46"/>
      <c r="CK526" s="46"/>
      <c r="CL526" s="46"/>
      <c r="CM526" s="46"/>
      <c r="CN526" s="46"/>
      <c r="CO526" s="46"/>
      <c r="CP526" s="46"/>
      <c r="CQ526" s="46"/>
      <c r="CR526" s="46"/>
      <c r="CS526" s="46"/>
      <c r="CT526" s="46"/>
      <c r="CU526" s="46"/>
      <c r="CV526" s="46"/>
      <c r="CW526" s="46"/>
      <c r="CX526" s="46"/>
      <c r="CY526" s="46"/>
      <c r="CZ526" s="46"/>
      <c r="DA526" s="46"/>
      <c r="DB526" s="46"/>
      <c r="DC526" s="46"/>
      <c r="DD526" s="46"/>
      <c r="DE526" s="46"/>
      <c r="DF526" s="46"/>
      <c r="DG526" s="46"/>
      <c r="DH526" s="46"/>
      <c r="DI526" s="46"/>
      <c r="DJ526" s="46"/>
      <c r="DK526" s="46"/>
      <c r="DL526" s="46"/>
      <c r="DM526" s="46"/>
      <c r="DN526" s="46"/>
      <c r="DO526" s="46"/>
      <c r="DP526" s="46"/>
      <c r="DQ526" s="46"/>
      <c r="DR526" s="46"/>
      <c r="DS526" s="46"/>
      <c r="DT526" s="46"/>
      <c r="DU526" s="46"/>
      <c r="DV526" s="46"/>
      <c r="DW526" s="46"/>
      <c r="DX526" s="46"/>
      <c r="DY526" s="46"/>
      <c r="DZ526" s="46"/>
      <c r="EA526" s="46"/>
      <c r="EB526" s="46"/>
      <c r="EC526" s="46"/>
      <c r="ED526" s="46"/>
      <c r="EE526" s="46"/>
      <c r="EF526" s="46"/>
      <c r="EG526" s="46"/>
      <c r="EH526" s="46"/>
      <c r="EI526" s="46"/>
      <c r="EJ526" s="46"/>
      <c r="EK526" s="46"/>
      <c r="EL526" s="46"/>
      <c r="EM526" s="46"/>
      <c r="EN526" s="46"/>
      <c r="EO526" s="46"/>
      <c r="EP526" s="46"/>
      <c r="EQ526" s="46"/>
      <c r="ER526" s="46"/>
      <c r="ES526" s="46"/>
      <c r="ET526" s="46"/>
      <c r="EU526" s="46"/>
      <c r="EV526" s="46"/>
      <c r="EW526" s="49"/>
      <c r="EX526" s="46"/>
      <c r="EY526" s="46"/>
      <c r="EZ526" s="46"/>
      <c r="FA526" s="49"/>
      <c r="FB526" s="46"/>
      <c r="FC526" s="46"/>
      <c r="FD526" s="46"/>
      <c r="FE526" s="49"/>
      <c r="FF526" s="46"/>
      <c r="FG526" s="46"/>
      <c r="FH526" s="46"/>
      <c r="FI526" s="46"/>
      <c r="FJ526" s="46"/>
    </row>
    <row r="527" spans="1:166" ht="15" customHeight="1">
      <c r="A527" s="46">
        <v>523</v>
      </c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46"/>
      <c r="CG527" s="46"/>
      <c r="CH527" s="46"/>
      <c r="CI527" s="46"/>
      <c r="CJ527" s="46"/>
      <c r="CK527" s="46"/>
      <c r="CL527" s="46"/>
      <c r="CM527" s="46"/>
      <c r="CN527" s="46"/>
      <c r="CO527" s="46"/>
      <c r="CP527" s="46"/>
      <c r="CQ527" s="46"/>
      <c r="CR527" s="46"/>
      <c r="CS527" s="46"/>
      <c r="CT527" s="46"/>
      <c r="CU527" s="46"/>
      <c r="CV527" s="46"/>
      <c r="CW527" s="46"/>
      <c r="CX527" s="46"/>
      <c r="CY527" s="46"/>
      <c r="CZ527" s="46"/>
      <c r="DA527" s="46"/>
      <c r="DB527" s="46"/>
      <c r="DC527" s="46"/>
      <c r="DD527" s="46"/>
      <c r="DE527" s="46"/>
      <c r="DF527" s="46"/>
      <c r="DG527" s="46"/>
      <c r="DH527" s="46"/>
      <c r="DI527" s="46"/>
      <c r="DJ527" s="46"/>
      <c r="DK527" s="46"/>
      <c r="DL527" s="46"/>
      <c r="DM527" s="46"/>
      <c r="DN527" s="46"/>
      <c r="DO527" s="46"/>
      <c r="DP527" s="46"/>
      <c r="DQ527" s="46"/>
      <c r="DR527" s="46"/>
      <c r="DS527" s="46"/>
      <c r="DT527" s="46"/>
      <c r="DU527" s="46"/>
      <c r="DV527" s="46"/>
      <c r="DW527" s="46"/>
      <c r="DX527" s="46"/>
      <c r="DY527" s="46"/>
      <c r="DZ527" s="46"/>
      <c r="EA527" s="46"/>
      <c r="EB527" s="46"/>
      <c r="EC527" s="46"/>
      <c r="ED527" s="46"/>
      <c r="EE527" s="46"/>
      <c r="EF527" s="46"/>
      <c r="EG527" s="46"/>
      <c r="EH527" s="46"/>
      <c r="EI527" s="46"/>
      <c r="EJ527" s="46"/>
      <c r="EK527" s="46"/>
      <c r="EL527" s="46"/>
      <c r="EM527" s="46"/>
      <c r="EN527" s="46"/>
      <c r="EO527" s="46"/>
      <c r="EP527" s="46"/>
      <c r="EQ527" s="46"/>
      <c r="ER527" s="46"/>
      <c r="ES527" s="46"/>
      <c r="ET527" s="46"/>
      <c r="EU527" s="46"/>
      <c r="EV527" s="46"/>
      <c r="EW527" s="49"/>
      <c r="EX527" s="46"/>
      <c r="EY527" s="46"/>
      <c r="EZ527" s="46"/>
      <c r="FA527" s="49"/>
      <c r="FB527" s="46"/>
      <c r="FC527" s="46"/>
      <c r="FD527" s="46"/>
      <c r="FE527" s="49"/>
      <c r="FF527" s="46"/>
      <c r="FG527" s="46"/>
      <c r="FH527" s="46"/>
      <c r="FI527" s="46"/>
      <c r="FJ527" s="46"/>
    </row>
    <row r="528" spans="1:166" ht="15" customHeight="1">
      <c r="A528" s="46">
        <v>524</v>
      </c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  <c r="BY528" s="46"/>
      <c r="BZ528" s="46"/>
      <c r="CA528" s="46"/>
      <c r="CB528" s="46"/>
      <c r="CC528" s="46"/>
      <c r="CD528" s="46"/>
      <c r="CE528" s="46"/>
      <c r="CF528" s="46"/>
      <c r="CG528" s="46"/>
      <c r="CH528" s="46"/>
      <c r="CI528" s="46"/>
      <c r="CJ528" s="46"/>
      <c r="CK528" s="46"/>
      <c r="CL528" s="46"/>
      <c r="CM528" s="46"/>
      <c r="CN528" s="46"/>
      <c r="CO528" s="46"/>
      <c r="CP528" s="46"/>
      <c r="CQ528" s="46"/>
      <c r="CR528" s="46"/>
      <c r="CS528" s="46"/>
      <c r="CT528" s="46"/>
      <c r="CU528" s="46"/>
      <c r="CV528" s="46"/>
      <c r="CW528" s="46"/>
      <c r="CX528" s="46"/>
      <c r="CY528" s="46"/>
      <c r="CZ528" s="46"/>
      <c r="DA528" s="46"/>
      <c r="DB528" s="46"/>
      <c r="DC528" s="46"/>
      <c r="DD528" s="46"/>
      <c r="DE528" s="46"/>
      <c r="DF528" s="46"/>
      <c r="DG528" s="46"/>
      <c r="DH528" s="46"/>
      <c r="DI528" s="46"/>
      <c r="DJ528" s="46"/>
      <c r="DK528" s="46"/>
      <c r="DL528" s="46"/>
      <c r="DM528" s="46"/>
      <c r="DN528" s="46"/>
      <c r="DO528" s="46"/>
      <c r="DP528" s="46"/>
      <c r="DQ528" s="46"/>
      <c r="DR528" s="46"/>
      <c r="DS528" s="46"/>
      <c r="DT528" s="46"/>
      <c r="DU528" s="46"/>
      <c r="DV528" s="46"/>
      <c r="DW528" s="46"/>
      <c r="DX528" s="46"/>
      <c r="DY528" s="46"/>
      <c r="DZ528" s="46"/>
      <c r="EA528" s="46"/>
      <c r="EB528" s="46"/>
      <c r="EC528" s="46"/>
      <c r="ED528" s="46"/>
      <c r="EE528" s="46"/>
      <c r="EF528" s="46"/>
      <c r="EG528" s="46"/>
      <c r="EH528" s="46"/>
      <c r="EI528" s="46"/>
      <c r="EJ528" s="46"/>
      <c r="EK528" s="46"/>
      <c r="EL528" s="46"/>
      <c r="EM528" s="46"/>
      <c r="EN528" s="46"/>
      <c r="EO528" s="46"/>
      <c r="EP528" s="46"/>
      <c r="EQ528" s="46"/>
      <c r="ER528" s="46"/>
      <c r="ES528" s="46"/>
      <c r="ET528" s="46"/>
      <c r="EU528" s="46"/>
      <c r="EV528" s="46"/>
      <c r="EW528" s="49"/>
      <c r="EX528" s="46"/>
      <c r="EY528" s="46"/>
      <c r="EZ528" s="46"/>
      <c r="FA528" s="49"/>
      <c r="FB528" s="46"/>
      <c r="FC528" s="46"/>
      <c r="FD528" s="46"/>
      <c r="FE528" s="49"/>
      <c r="FF528" s="46"/>
      <c r="FG528" s="46"/>
      <c r="FH528" s="46"/>
      <c r="FI528" s="46"/>
      <c r="FJ528" s="46"/>
    </row>
    <row r="529" spans="1:166" ht="15" customHeight="1">
      <c r="A529" s="46">
        <v>525</v>
      </c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46"/>
      <c r="CG529" s="46"/>
      <c r="CH529" s="46"/>
      <c r="CI529" s="46"/>
      <c r="CJ529" s="46"/>
      <c r="CK529" s="46"/>
      <c r="CL529" s="46"/>
      <c r="CM529" s="46"/>
      <c r="CN529" s="46"/>
      <c r="CO529" s="46"/>
      <c r="CP529" s="46"/>
      <c r="CQ529" s="46"/>
      <c r="CR529" s="46"/>
      <c r="CS529" s="46"/>
      <c r="CT529" s="46"/>
      <c r="CU529" s="46"/>
      <c r="CV529" s="46"/>
      <c r="CW529" s="46"/>
      <c r="CX529" s="46"/>
      <c r="CY529" s="46"/>
      <c r="CZ529" s="46"/>
      <c r="DA529" s="46"/>
      <c r="DB529" s="46"/>
      <c r="DC529" s="46"/>
      <c r="DD529" s="46"/>
      <c r="DE529" s="46"/>
      <c r="DF529" s="46"/>
      <c r="DG529" s="46"/>
      <c r="DH529" s="46"/>
      <c r="DI529" s="46"/>
      <c r="DJ529" s="46"/>
      <c r="DK529" s="46"/>
      <c r="DL529" s="46"/>
      <c r="DM529" s="46"/>
      <c r="DN529" s="46"/>
      <c r="DO529" s="46"/>
      <c r="DP529" s="46"/>
      <c r="DQ529" s="46"/>
      <c r="DR529" s="46"/>
      <c r="DS529" s="46"/>
      <c r="DT529" s="46"/>
      <c r="DU529" s="46"/>
      <c r="DV529" s="46"/>
      <c r="DW529" s="46"/>
      <c r="DX529" s="46"/>
      <c r="DY529" s="46"/>
      <c r="DZ529" s="46"/>
      <c r="EA529" s="46"/>
      <c r="EB529" s="46"/>
      <c r="EC529" s="46"/>
      <c r="ED529" s="46"/>
      <c r="EE529" s="46"/>
      <c r="EF529" s="46"/>
      <c r="EG529" s="46"/>
      <c r="EH529" s="46"/>
      <c r="EI529" s="46"/>
      <c r="EJ529" s="46"/>
      <c r="EK529" s="46"/>
      <c r="EL529" s="46"/>
      <c r="EM529" s="46"/>
      <c r="EN529" s="46"/>
      <c r="EO529" s="46"/>
      <c r="EP529" s="46"/>
      <c r="EQ529" s="46"/>
      <c r="ER529" s="46"/>
      <c r="ES529" s="46"/>
      <c r="ET529" s="46"/>
      <c r="EU529" s="46"/>
      <c r="EV529" s="46"/>
      <c r="EW529" s="49"/>
      <c r="EX529" s="46"/>
      <c r="EY529" s="46"/>
      <c r="EZ529" s="46"/>
      <c r="FA529" s="49"/>
      <c r="FB529" s="46"/>
      <c r="FC529" s="46"/>
      <c r="FD529" s="46"/>
      <c r="FE529" s="49"/>
      <c r="FF529" s="46"/>
      <c r="FG529" s="46"/>
      <c r="FH529" s="46"/>
      <c r="FI529" s="46"/>
      <c r="FJ529" s="46"/>
    </row>
    <row r="530" spans="1:166" ht="15" customHeight="1">
      <c r="A530" s="46">
        <v>526</v>
      </c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K530" s="46"/>
      <c r="DL530" s="46"/>
      <c r="DM530" s="46"/>
      <c r="DN530" s="46"/>
      <c r="DO530" s="46"/>
      <c r="DP530" s="46"/>
      <c r="DQ530" s="46"/>
      <c r="DR530" s="46"/>
      <c r="DS530" s="46"/>
      <c r="DT530" s="46"/>
      <c r="DU530" s="46"/>
      <c r="DV530" s="46"/>
      <c r="DW530" s="46"/>
      <c r="DX530" s="46"/>
      <c r="DY530" s="46"/>
      <c r="DZ530" s="46"/>
      <c r="EA530" s="46"/>
      <c r="EB530" s="46"/>
      <c r="EC530" s="46"/>
      <c r="ED530" s="46"/>
      <c r="EE530" s="46"/>
      <c r="EF530" s="46"/>
      <c r="EG530" s="46"/>
      <c r="EH530" s="46"/>
      <c r="EI530" s="46"/>
      <c r="EJ530" s="46"/>
      <c r="EK530" s="46"/>
      <c r="EL530" s="46"/>
      <c r="EM530" s="46"/>
      <c r="EN530" s="46"/>
      <c r="EO530" s="46"/>
      <c r="EP530" s="46"/>
      <c r="EQ530" s="46"/>
      <c r="ER530" s="46"/>
      <c r="ES530" s="46"/>
      <c r="ET530" s="46"/>
      <c r="EU530" s="46"/>
      <c r="EV530" s="46"/>
      <c r="EW530" s="49"/>
      <c r="EX530" s="46"/>
      <c r="EY530" s="46"/>
      <c r="EZ530" s="46"/>
      <c r="FA530" s="49"/>
      <c r="FB530" s="46"/>
      <c r="FC530" s="46"/>
      <c r="FD530" s="46"/>
      <c r="FE530" s="49"/>
      <c r="FF530" s="46"/>
      <c r="FG530" s="46"/>
      <c r="FH530" s="46"/>
      <c r="FI530" s="46"/>
      <c r="FJ530" s="46"/>
    </row>
    <row r="531" spans="1:166" ht="15" customHeight="1">
      <c r="A531" s="46">
        <v>527</v>
      </c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K531" s="46"/>
      <c r="DL531" s="46"/>
      <c r="DM531" s="46"/>
      <c r="DN531" s="46"/>
      <c r="DO531" s="46"/>
      <c r="DP531" s="46"/>
      <c r="DQ531" s="46"/>
      <c r="DR531" s="46"/>
      <c r="DS531" s="46"/>
      <c r="DT531" s="46"/>
      <c r="DU531" s="46"/>
      <c r="DV531" s="46"/>
      <c r="DW531" s="46"/>
      <c r="DX531" s="46"/>
      <c r="DY531" s="46"/>
      <c r="DZ531" s="46"/>
      <c r="EA531" s="46"/>
      <c r="EB531" s="46"/>
      <c r="EC531" s="46"/>
      <c r="ED531" s="46"/>
      <c r="EE531" s="46"/>
      <c r="EF531" s="46"/>
      <c r="EG531" s="46"/>
      <c r="EH531" s="46"/>
      <c r="EI531" s="46"/>
      <c r="EJ531" s="46"/>
      <c r="EK531" s="46"/>
      <c r="EL531" s="46"/>
      <c r="EM531" s="46"/>
      <c r="EN531" s="46"/>
      <c r="EO531" s="46"/>
      <c r="EP531" s="46"/>
      <c r="EQ531" s="46"/>
      <c r="ER531" s="46"/>
      <c r="ES531" s="46"/>
      <c r="ET531" s="46"/>
      <c r="EU531" s="46"/>
      <c r="EV531" s="46"/>
      <c r="EW531" s="49"/>
      <c r="EX531" s="46"/>
      <c r="EY531" s="46"/>
      <c r="EZ531" s="46"/>
      <c r="FA531" s="49"/>
      <c r="FB531" s="46"/>
      <c r="FC531" s="46"/>
      <c r="FD531" s="46"/>
      <c r="FE531" s="49"/>
      <c r="FF531" s="46"/>
      <c r="FG531" s="46"/>
      <c r="FH531" s="46"/>
      <c r="FI531" s="46"/>
      <c r="FJ531" s="46"/>
    </row>
    <row r="532" spans="1:166" ht="15" customHeight="1">
      <c r="A532" s="46">
        <v>528</v>
      </c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K532" s="46"/>
      <c r="DL532" s="46"/>
      <c r="DM532" s="46"/>
      <c r="DN532" s="46"/>
      <c r="DO532" s="46"/>
      <c r="DP532" s="46"/>
      <c r="DQ532" s="46"/>
      <c r="DR532" s="46"/>
      <c r="DS532" s="46"/>
      <c r="DT532" s="46"/>
      <c r="DU532" s="46"/>
      <c r="DV532" s="46"/>
      <c r="DW532" s="46"/>
      <c r="DX532" s="46"/>
      <c r="DY532" s="46"/>
      <c r="DZ532" s="46"/>
      <c r="EA532" s="46"/>
      <c r="EB532" s="46"/>
      <c r="EC532" s="46"/>
      <c r="ED532" s="46"/>
      <c r="EE532" s="46"/>
      <c r="EF532" s="46"/>
      <c r="EG532" s="46"/>
      <c r="EH532" s="46"/>
      <c r="EI532" s="46"/>
      <c r="EJ532" s="46"/>
      <c r="EK532" s="46"/>
      <c r="EL532" s="46"/>
      <c r="EM532" s="46"/>
      <c r="EN532" s="46"/>
      <c r="EO532" s="46"/>
      <c r="EP532" s="46"/>
      <c r="EQ532" s="46"/>
      <c r="ER532" s="46"/>
      <c r="ES532" s="46"/>
      <c r="ET532" s="46"/>
      <c r="EU532" s="46"/>
      <c r="EV532" s="46"/>
      <c r="EW532" s="49"/>
      <c r="EX532" s="46"/>
      <c r="EY532" s="46"/>
      <c r="EZ532" s="46"/>
      <c r="FA532" s="49"/>
      <c r="FB532" s="46"/>
      <c r="FC532" s="46"/>
      <c r="FD532" s="46"/>
      <c r="FE532" s="49"/>
      <c r="FF532" s="46"/>
      <c r="FG532" s="46"/>
      <c r="FH532" s="46"/>
      <c r="FI532" s="46"/>
      <c r="FJ532" s="46"/>
    </row>
    <row r="533" spans="1:166" ht="15" customHeight="1">
      <c r="A533" s="46">
        <v>529</v>
      </c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/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K533" s="46"/>
      <c r="DL533" s="46"/>
      <c r="DM533" s="46"/>
      <c r="DN533" s="46"/>
      <c r="DO533" s="46"/>
      <c r="DP533" s="46"/>
      <c r="DQ533" s="46"/>
      <c r="DR533" s="46"/>
      <c r="DS533" s="46"/>
      <c r="DT533" s="46"/>
      <c r="DU533" s="46"/>
      <c r="DV533" s="46"/>
      <c r="DW533" s="46"/>
      <c r="DX533" s="46"/>
      <c r="DY533" s="46"/>
      <c r="DZ533" s="46"/>
      <c r="EA533" s="46"/>
      <c r="EB533" s="46"/>
      <c r="EC533" s="46"/>
      <c r="ED533" s="46"/>
      <c r="EE533" s="46"/>
      <c r="EF533" s="46"/>
      <c r="EG533" s="46"/>
      <c r="EH533" s="46"/>
      <c r="EI533" s="46"/>
      <c r="EJ533" s="46"/>
      <c r="EK533" s="46"/>
      <c r="EL533" s="46"/>
      <c r="EM533" s="46"/>
      <c r="EN533" s="46"/>
      <c r="EO533" s="46"/>
      <c r="EP533" s="46"/>
      <c r="EQ533" s="46"/>
      <c r="ER533" s="46"/>
      <c r="ES533" s="46"/>
      <c r="ET533" s="46"/>
      <c r="EU533" s="46"/>
      <c r="EV533" s="46"/>
      <c r="EW533" s="49"/>
      <c r="EX533" s="46"/>
      <c r="EY533" s="46"/>
      <c r="EZ533" s="46"/>
      <c r="FA533" s="49"/>
      <c r="FB533" s="46"/>
      <c r="FC533" s="46"/>
      <c r="FD533" s="46"/>
      <c r="FE533" s="49"/>
      <c r="FF533" s="46"/>
      <c r="FG533" s="46"/>
      <c r="FH533" s="46"/>
      <c r="FI533" s="46"/>
      <c r="FJ533" s="46"/>
    </row>
    <row r="534" spans="1:166" ht="15" customHeight="1">
      <c r="A534" s="46">
        <v>530</v>
      </c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K534" s="46"/>
      <c r="DL534" s="46"/>
      <c r="DM534" s="46"/>
      <c r="DN534" s="46"/>
      <c r="DO534" s="46"/>
      <c r="DP534" s="46"/>
      <c r="DQ534" s="46"/>
      <c r="DR534" s="46"/>
      <c r="DS534" s="46"/>
      <c r="DT534" s="46"/>
      <c r="DU534" s="46"/>
      <c r="DV534" s="46"/>
      <c r="DW534" s="46"/>
      <c r="DX534" s="46"/>
      <c r="DY534" s="46"/>
      <c r="DZ534" s="46"/>
      <c r="EA534" s="46"/>
      <c r="EB534" s="46"/>
      <c r="EC534" s="46"/>
      <c r="ED534" s="46"/>
      <c r="EE534" s="46"/>
      <c r="EF534" s="46"/>
      <c r="EG534" s="46"/>
      <c r="EH534" s="46"/>
      <c r="EI534" s="46"/>
      <c r="EJ534" s="46"/>
      <c r="EK534" s="46"/>
      <c r="EL534" s="46"/>
      <c r="EM534" s="46"/>
      <c r="EN534" s="46"/>
      <c r="EO534" s="46"/>
      <c r="EP534" s="46"/>
      <c r="EQ534" s="46"/>
      <c r="ER534" s="46"/>
      <c r="ES534" s="46"/>
      <c r="ET534" s="46"/>
      <c r="EU534" s="46"/>
      <c r="EV534" s="46"/>
      <c r="EW534" s="49"/>
      <c r="EX534" s="46"/>
      <c r="EY534" s="46"/>
      <c r="EZ534" s="46"/>
      <c r="FA534" s="49"/>
      <c r="FB534" s="46"/>
      <c r="FC534" s="46"/>
      <c r="FD534" s="46"/>
      <c r="FE534" s="49"/>
      <c r="FF534" s="46"/>
      <c r="FG534" s="46"/>
      <c r="FH534" s="46"/>
      <c r="FI534" s="46"/>
      <c r="FJ534" s="46"/>
    </row>
    <row r="535" spans="1:166" ht="15" customHeight="1">
      <c r="A535" s="46">
        <v>531</v>
      </c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46"/>
      <c r="CG535" s="46"/>
      <c r="CH535" s="46"/>
      <c r="CI535" s="46"/>
      <c r="CJ535" s="46"/>
      <c r="CK535" s="46"/>
      <c r="CL535" s="46"/>
      <c r="CM535" s="46"/>
      <c r="CN535" s="46"/>
      <c r="CO535" s="46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  <c r="DK535" s="46"/>
      <c r="DL535" s="46"/>
      <c r="DM535" s="46"/>
      <c r="DN535" s="46"/>
      <c r="DO535" s="46"/>
      <c r="DP535" s="46"/>
      <c r="DQ535" s="46"/>
      <c r="DR535" s="46"/>
      <c r="DS535" s="46"/>
      <c r="DT535" s="46"/>
      <c r="DU535" s="46"/>
      <c r="DV535" s="46"/>
      <c r="DW535" s="46"/>
      <c r="DX535" s="46"/>
      <c r="DY535" s="46"/>
      <c r="DZ535" s="46"/>
      <c r="EA535" s="46"/>
      <c r="EB535" s="46"/>
      <c r="EC535" s="46"/>
      <c r="ED535" s="46"/>
      <c r="EE535" s="46"/>
      <c r="EF535" s="46"/>
      <c r="EG535" s="46"/>
      <c r="EH535" s="46"/>
      <c r="EI535" s="46"/>
      <c r="EJ535" s="46"/>
      <c r="EK535" s="46"/>
      <c r="EL535" s="46"/>
      <c r="EM535" s="46"/>
      <c r="EN535" s="46"/>
      <c r="EO535" s="46"/>
      <c r="EP535" s="46"/>
      <c r="EQ535" s="46"/>
      <c r="ER535" s="46"/>
      <c r="ES535" s="46"/>
      <c r="ET535" s="46"/>
      <c r="EU535" s="46"/>
      <c r="EV535" s="46"/>
      <c r="EW535" s="49"/>
      <c r="EX535" s="46"/>
      <c r="EY535" s="46"/>
      <c r="EZ535" s="46"/>
      <c r="FA535" s="49"/>
      <c r="FB535" s="46"/>
      <c r="FC535" s="46"/>
      <c r="FD535" s="46"/>
      <c r="FE535" s="49"/>
      <c r="FF535" s="46"/>
      <c r="FG535" s="46"/>
      <c r="FH535" s="46"/>
      <c r="FI535" s="46"/>
      <c r="FJ535" s="46"/>
    </row>
    <row r="536" spans="1:166" ht="15" customHeight="1">
      <c r="A536" s="46">
        <v>532</v>
      </c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6"/>
      <c r="CI536" s="46"/>
      <c r="CJ536" s="46"/>
      <c r="CK536" s="46"/>
      <c r="CL536" s="46"/>
      <c r="CM536" s="46"/>
      <c r="CN536" s="46"/>
      <c r="CO536" s="46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  <c r="DK536" s="46"/>
      <c r="DL536" s="46"/>
      <c r="DM536" s="46"/>
      <c r="DN536" s="46"/>
      <c r="DO536" s="46"/>
      <c r="DP536" s="46"/>
      <c r="DQ536" s="46"/>
      <c r="DR536" s="46"/>
      <c r="DS536" s="46"/>
      <c r="DT536" s="46"/>
      <c r="DU536" s="46"/>
      <c r="DV536" s="46"/>
      <c r="DW536" s="46"/>
      <c r="DX536" s="46"/>
      <c r="DY536" s="46"/>
      <c r="DZ536" s="46"/>
      <c r="EA536" s="46"/>
      <c r="EB536" s="46"/>
      <c r="EC536" s="46"/>
      <c r="ED536" s="46"/>
      <c r="EE536" s="46"/>
      <c r="EF536" s="46"/>
      <c r="EG536" s="46"/>
      <c r="EH536" s="46"/>
      <c r="EI536" s="46"/>
      <c r="EJ536" s="46"/>
      <c r="EK536" s="46"/>
      <c r="EL536" s="46"/>
      <c r="EM536" s="46"/>
      <c r="EN536" s="46"/>
      <c r="EO536" s="46"/>
      <c r="EP536" s="46"/>
      <c r="EQ536" s="46"/>
      <c r="ER536" s="46"/>
      <c r="ES536" s="46"/>
      <c r="ET536" s="46"/>
      <c r="EU536" s="46"/>
      <c r="EV536" s="46"/>
      <c r="EW536" s="49"/>
      <c r="EX536" s="46"/>
      <c r="EY536" s="46"/>
      <c r="EZ536" s="46"/>
      <c r="FA536" s="49"/>
      <c r="FB536" s="46"/>
      <c r="FC536" s="46"/>
      <c r="FD536" s="46"/>
      <c r="FE536" s="49"/>
      <c r="FF536" s="46"/>
      <c r="FG536" s="46"/>
      <c r="FH536" s="46"/>
      <c r="FI536" s="46"/>
      <c r="FJ536" s="46"/>
    </row>
    <row r="537" spans="1:166" ht="15" customHeight="1">
      <c r="A537" s="46">
        <v>533</v>
      </c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6"/>
      <c r="CI537" s="46"/>
      <c r="CJ537" s="46"/>
      <c r="CK537" s="46"/>
      <c r="CL537" s="46"/>
      <c r="CM537" s="46"/>
      <c r="CN537" s="46"/>
      <c r="CO537" s="46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  <c r="DK537" s="46"/>
      <c r="DL537" s="46"/>
      <c r="DM537" s="46"/>
      <c r="DN537" s="46"/>
      <c r="DO537" s="46"/>
      <c r="DP537" s="46"/>
      <c r="DQ537" s="46"/>
      <c r="DR537" s="46"/>
      <c r="DS537" s="46"/>
      <c r="DT537" s="46"/>
      <c r="DU537" s="46"/>
      <c r="DV537" s="46"/>
      <c r="DW537" s="46"/>
      <c r="DX537" s="46"/>
      <c r="DY537" s="46"/>
      <c r="DZ537" s="46"/>
      <c r="EA537" s="46"/>
      <c r="EB537" s="46"/>
      <c r="EC537" s="46"/>
      <c r="ED537" s="46"/>
      <c r="EE537" s="46"/>
      <c r="EF537" s="46"/>
      <c r="EG537" s="46"/>
      <c r="EH537" s="46"/>
      <c r="EI537" s="46"/>
      <c r="EJ537" s="46"/>
      <c r="EK537" s="46"/>
      <c r="EL537" s="46"/>
      <c r="EM537" s="46"/>
      <c r="EN537" s="46"/>
      <c r="EO537" s="46"/>
      <c r="EP537" s="46"/>
      <c r="EQ537" s="46"/>
      <c r="ER537" s="46"/>
      <c r="ES537" s="46"/>
      <c r="ET537" s="46"/>
      <c r="EU537" s="46"/>
      <c r="EV537" s="46"/>
      <c r="EW537" s="49"/>
      <c r="EX537" s="46"/>
      <c r="EY537" s="46"/>
      <c r="EZ537" s="46"/>
      <c r="FA537" s="49"/>
      <c r="FB537" s="46"/>
      <c r="FC537" s="46"/>
      <c r="FD537" s="46"/>
      <c r="FE537" s="49"/>
      <c r="FF537" s="46"/>
      <c r="FG537" s="46"/>
      <c r="FH537" s="46"/>
      <c r="FI537" s="46"/>
      <c r="FJ537" s="46"/>
    </row>
    <row r="538" spans="1:166" ht="15" customHeight="1">
      <c r="A538" s="46">
        <v>534</v>
      </c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6"/>
      <c r="CI538" s="46"/>
      <c r="CJ538" s="46"/>
      <c r="CK538" s="46"/>
      <c r="CL538" s="46"/>
      <c r="CM538" s="46"/>
      <c r="CN538" s="46"/>
      <c r="CO538" s="46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  <c r="DK538" s="46"/>
      <c r="DL538" s="46"/>
      <c r="DM538" s="46"/>
      <c r="DN538" s="46"/>
      <c r="DO538" s="46"/>
      <c r="DP538" s="46"/>
      <c r="DQ538" s="46"/>
      <c r="DR538" s="46"/>
      <c r="DS538" s="46"/>
      <c r="DT538" s="46"/>
      <c r="DU538" s="46"/>
      <c r="DV538" s="46"/>
      <c r="DW538" s="46"/>
      <c r="DX538" s="46"/>
      <c r="DY538" s="46"/>
      <c r="DZ538" s="46"/>
      <c r="EA538" s="46"/>
      <c r="EB538" s="46"/>
      <c r="EC538" s="46"/>
      <c r="ED538" s="46"/>
      <c r="EE538" s="46"/>
      <c r="EF538" s="46"/>
      <c r="EG538" s="46"/>
      <c r="EH538" s="46"/>
      <c r="EI538" s="46"/>
      <c r="EJ538" s="46"/>
      <c r="EK538" s="46"/>
      <c r="EL538" s="46"/>
      <c r="EM538" s="46"/>
      <c r="EN538" s="46"/>
      <c r="EO538" s="46"/>
      <c r="EP538" s="46"/>
      <c r="EQ538" s="46"/>
      <c r="ER538" s="46"/>
      <c r="ES538" s="46"/>
      <c r="ET538" s="46"/>
      <c r="EU538" s="46"/>
      <c r="EV538" s="46"/>
      <c r="EW538" s="49"/>
      <c r="EX538" s="46"/>
      <c r="EY538" s="46"/>
      <c r="EZ538" s="46"/>
      <c r="FA538" s="49"/>
      <c r="FB538" s="46"/>
      <c r="FC538" s="46"/>
      <c r="FD538" s="46"/>
      <c r="FE538" s="49"/>
      <c r="FF538" s="46"/>
      <c r="FG538" s="46"/>
      <c r="FH538" s="46"/>
      <c r="FI538" s="46"/>
      <c r="FJ538" s="46"/>
    </row>
    <row r="539" spans="1:166" ht="15" customHeight="1">
      <c r="A539" s="46">
        <v>535</v>
      </c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6"/>
      <c r="CI539" s="46"/>
      <c r="CJ539" s="46"/>
      <c r="CK539" s="46"/>
      <c r="CL539" s="46"/>
      <c r="CM539" s="46"/>
      <c r="CN539" s="46"/>
      <c r="CO539" s="46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  <c r="DK539" s="46"/>
      <c r="DL539" s="46"/>
      <c r="DM539" s="46"/>
      <c r="DN539" s="46"/>
      <c r="DO539" s="46"/>
      <c r="DP539" s="46"/>
      <c r="DQ539" s="46"/>
      <c r="DR539" s="46"/>
      <c r="DS539" s="46"/>
      <c r="DT539" s="46"/>
      <c r="DU539" s="46"/>
      <c r="DV539" s="46"/>
      <c r="DW539" s="46"/>
      <c r="DX539" s="46"/>
      <c r="DY539" s="46"/>
      <c r="DZ539" s="46"/>
      <c r="EA539" s="46"/>
      <c r="EB539" s="46"/>
      <c r="EC539" s="46"/>
      <c r="ED539" s="46"/>
      <c r="EE539" s="46"/>
      <c r="EF539" s="46"/>
      <c r="EG539" s="46"/>
      <c r="EH539" s="46"/>
      <c r="EI539" s="46"/>
      <c r="EJ539" s="46"/>
      <c r="EK539" s="46"/>
      <c r="EL539" s="46"/>
      <c r="EM539" s="46"/>
      <c r="EN539" s="46"/>
      <c r="EO539" s="46"/>
      <c r="EP539" s="46"/>
      <c r="EQ539" s="46"/>
      <c r="ER539" s="46"/>
      <c r="ES539" s="46"/>
      <c r="ET539" s="46"/>
      <c r="EU539" s="46"/>
      <c r="EV539" s="46"/>
      <c r="EW539" s="49"/>
      <c r="EX539" s="46"/>
      <c r="EY539" s="46"/>
      <c r="EZ539" s="46"/>
      <c r="FA539" s="49"/>
      <c r="FB539" s="46"/>
      <c r="FC539" s="46"/>
      <c r="FD539" s="46"/>
      <c r="FE539" s="49"/>
      <c r="FF539" s="46"/>
      <c r="FG539" s="46"/>
      <c r="FH539" s="46"/>
      <c r="FI539" s="46"/>
      <c r="FJ539" s="46"/>
    </row>
    <row r="540" spans="1:166" ht="15" customHeight="1">
      <c r="A540" s="46">
        <v>536</v>
      </c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6"/>
      <c r="CI540" s="46"/>
      <c r="CJ540" s="46"/>
      <c r="CK540" s="46"/>
      <c r="CL540" s="46"/>
      <c r="CM540" s="46"/>
      <c r="CN540" s="46"/>
      <c r="CO540" s="46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  <c r="DK540" s="46"/>
      <c r="DL540" s="46"/>
      <c r="DM540" s="46"/>
      <c r="DN540" s="46"/>
      <c r="DO540" s="46"/>
      <c r="DP540" s="46"/>
      <c r="DQ540" s="46"/>
      <c r="DR540" s="46"/>
      <c r="DS540" s="46"/>
      <c r="DT540" s="46"/>
      <c r="DU540" s="46"/>
      <c r="DV540" s="46"/>
      <c r="DW540" s="46"/>
      <c r="DX540" s="46"/>
      <c r="DY540" s="46"/>
      <c r="DZ540" s="46"/>
      <c r="EA540" s="46"/>
      <c r="EB540" s="46"/>
      <c r="EC540" s="46"/>
      <c r="ED540" s="46"/>
      <c r="EE540" s="46"/>
      <c r="EF540" s="46"/>
      <c r="EG540" s="46"/>
      <c r="EH540" s="46"/>
      <c r="EI540" s="46"/>
      <c r="EJ540" s="46"/>
      <c r="EK540" s="46"/>
      <c r="EL540" s="46"/>
      <c r="EM540" s="46"/>
      <c r="EN540" s="46"/>
      <c r="EO540" s="46"/>
      <c r="EP540" s="46"/>
      <c r="EQ540" s="46"/>
      <c r="ER540" s="46"/>
      <c r="ES540" s="46"/>
      <c r="ET540" s="46"/>
      <c r="EU540" s="46"/>
      <c r="EV540" s="46"/>
      <c r="EW540" s="49"/>
      <c r="EX540" s="46"/>
      <c r="EY540" s="46"/>
      <c r="EZ540" s="46"/>
      <c r="FA540" s="49"/>
      <c r="FB540" s="46"/>
      <c r="FC540" s="46"/>
      <c r="FD540" s="46"/>
      <c r="FE540" s="49"/>
      <c r="FF540" s="46"/>
      <c r="FG540" s="46"/>
      <c r="FH540" s="46"/>
      <c r="FI540" s="46"/>
      <c r="FJ540" s="46"/>
    </row>
    <row r="541" spans="1:166" ht="15" customHeight="1">
      <c r="A541" s="46">
        <v>537</v>
      </c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6"/>
      <c r="CI541" s="46"/>
      <c r="CJ541" s="46"/>
      <c r="CK541" s="46"/>
      <c r="CL541" s="46"/>
      <c r="CM541" s="46"/>
      <c r="CN541" s="46"/>
      <c r="CO541" s="46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  <c r="DK541" s="46"/>
      <c r="DL541" s="46"/>
      <c r="DM541" s="46"/>
      <c r="DN541" s="46"/>
      <c r="DO541" s="46"/>
      <c r="DP541" s="46"/>
      <c r="DQ541" s="46"/>
      <c r="DR541" s="46"/>
      <c r="DS541" s="46"/>
      <c r="DT541" s="46"/>
      <c r="DU541" s="46"/>
      <c r="DV541" s="46"/>
      <c r="DW541" s="46"/>
      <c r="DX541" s="46"/>
      <c r="DY541" s="46"/>
      <c r="DZ541" s="46"/>
      <c r="EA541" s="46"/>
      <c r="EB541" s="46"/>
      <c r="EC541" s="46"/>
      <c r="ED541" s="46"/>
      <c r="EE541" s="46"/>
      <c r="EF541" s="46"/>
      <c r="EG541" s="46"/>
      <c r="EH541" s="46"/>
      <c r="EI541" s="46"/>
      <c r="EJ541" s="46"/>
      <c r="EK541" s="46"/>
      <c r="EL541" s="46"/>
      <c r="EM541" s="46"/>
      <c r="EN541" s="46"/>
      <c r="EO541" s="46"/>
      <c r="EP541" s="46"/>
      <c r="EQ541" s="46"/>
      <c r="ER541" s="46"/>
      <c r="ES541" s="46"/>
      <c r="ET541" s="46"/>
      <c r="EU541" s="46"/>
      <c r="EV541" s="46"/>
      <c r="EW541" s="49"/>
      <c r="EX541" s="46"/>
      <c r="EY541" s="46"/>
      <c r="EZ541" s="46"/>
      <c r="FA541" s="49"/>
      <c r="FB541" s="46"/>
      <c r="FC541" s="46"/>
      <c r="FD541" s="46"/>
      <c r="FE541" s="49"/>
      <c r="FF541" s="46"/>
      <c r="FG541" s="46"/>
      <c r="FH541" s="46"/>
      <c r="FI541" s="46"/>
      <c r="FJ541" s="46"/>
    </row>
    <row r="542" spans="1:166" ht="15" customHeight="1">
      <c r="A542" s="46">
        <v>538</v>
      </c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6"/>
      <c r="CL542" s="46"/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  <c r="DK542" s="46"/>
      <c r="DL542" s="46"/>
      <c r="DM542" s="46"/>
      <c r="DN542" s="46"/>
      <c r="DO542" s="46"/>
      <c r="DP542" s="46"/>
      <c r="DQ542" s="46"/>
      <c r="DR542" s="46"/>
      <c r="DS542" s="46"/>
      <c r="DT542" s="46"/>
      <c r="DU542" s="46"/>
      <c r="DV542" s="46"/>
      <c r="DW542" s="46"/>
      <c r="DX542" s="46"/>
      <c r="DY542" s="46"/>
      <c r="DZ542" s="46"/>
      <c r="EA542" s="46"/>
      <c r="EB542" s="46"/>
      <c r="EC542" s="46"/>
      <c r="ED542" s="46"/>
      <c r="EE542" s="46"/>
      <c r="EF542" s="46"/>
      <c r="EG542" s="46"/>
      <c r="EH542" s="46"/>
      <c r="EI542" s="46"/>
      <c r="EJ542" s="46"/>
      <c r="EK542" s="46"/>
      <c r="EL542" s="46"/>
      <c r="EM542" s="46"/>
      <c r="EN542" s="46"/>
      <c r="EO542" s="46"/>
      <c r="EP542" s="46"/>
      <c r="EQ542" s="46"/>
      <c r="ER542" s="46"/>
      <c r="ES542" s="46"/>
      <c r="ET542" s="46"/>
      <c r="EU542" s="46"/>
      <c r="EV542" s="46"/>
      <c r="EW542" s="49"/>
      <c r="EX542" s="46"/>
      <c r="EY542" s="46"/>
      <c r="EZ542" s="46"/>
      <c r="FA542" s="49"/>
      <c r="FB542" s="46"/>
      <c r="FC542" s="46"/>
      <c r="FD542" s="46"/>
      <c r="FE542" s="49"/>
      <c r="FF542" s="46"/>
      <c r="FG542" s="46"/>
      <c r="FH542" s="46"/>
      <c r="FI542" s="46"/>
      <c r="FJ542" s="46"/>
    </row>
    <row r="543" spans="1:166" ht="15" customHeight="1">
      <c r="A543" s="46">
        <v>539</v>
      </c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46"/>
      <c r="CG543" s="46"/>
      <c r="CH543" s="46"/>
      <c r="CI543" s="46"/>
      <c r="CJ543" s="46"/>
      <c r="CK543" s="46"/>
      <c r="CL543" s="46"/>
      <c r="CM543" s="46"/>
      <c r="CN543" s="46"/>
      <c r="CO543" s="46"/>
      <c r="CP543" s="46"/>
      <c r="CQ543" s="46"/>
      <c r="CR543" s="46"/>
      <c r="CS543" s="46"/>
      <c r="CT543" s="46"/>
      <c r="CU543" s="46"/>
      <c r="CV543" s="46"/>
      <c r="CW543" s="46"/>
      <c r="CX543" s="46"/>
      <c r="CY543" s="46"/>
      <c r="CZ543" s="46"/>
      <c r="DA543" s="46"/>
      <c r="DB543" s="46"/>
      <c r="DC543" s="46"/>
      <c r="DD543" s="46"/>
      <c r="DE543" s="46"/>
      <c r="DF543" s="46"/>
      <c r="DG543" s="46"/>
      <c r="DH543" s="46"/>
      <c r="DI543" s="46"/>
      <c r="DJ543" s="46"/>
      <c r="DK543" s="46"/>
      <c r="DL543" s="46"/>
      <c r="DM543" s="46"/>
      <c r="DN543" s="46"/>
      <c r="DO543" s="46"/>
      <c r="DP543" s="46"/>
      <c r="DQ543" s="46"/>
      <c r="DR543" s="46"/>
      <c r="DS543" s="46"/>
      <c r="DT543" s="46"/>
      <c r="DU543" s="46"/>
      <c r="DV543" s="46"/>
      <c r="DW543" s="46"/>
      <c r="DX543" s="46"/>
      <c r="DY543" s="46"/>
      <c r="DZ543" s="46"/>
      <c r="EA543" s="46"/>
      <c r="EB543" s="46"/>
      <c r="EC543" s="46"/>
      <c r="ED543" s="46"/>
      <c r="EE543" s="46"/>
      <c r="EF543" s="46"/>
      <c r="EG543" s="46"/>
      <c r="EH543" s="46"/>
      <c r="EI543" s="46"/>
      <c r="EJ543" s="46"/>
      <c r="EK543" s="46"/>
      <c r="EL543" s="46"/>
      <c r="EM543" s="46"/>
      <c r="EN543" s="46"/>
      <c r="EO543" s="46"/>
      <c r="EP543" s="46"/>
      <c r="EQ543" s="46"/>
      <c r="ER543" s="46"/>
      <c r="ES543" s="46"/>
      <c r="ET543" s="46"/>
      <c r="EU543" s="46"/>
      <c r="EV543" s="46"/>
      <c r="EW543" s="49"/>
      <c r="EX543" s="46"/>
      <c r="EY543" s="46"/>
      <c r="EZ543" s="46"/>
      <c r="FA543" s="49"/>
      <c r="FB543" s="46"/>
      <c r="FC543" s="46"/>
      <c r="FD543" s="46"/>
      <c r="FE543" s="49"/>
      <c r="FF543" s="46"/>
      <c r="FG543" s="46"/>
      <c r="FH543" s="46"/>
      <c r="FI543" s="46"/>
      <c r="FJ543" s="46"/>
    </row>
    <row r="544" spans="1:166" ht="15" customHeight="1">
      <c r="A544" s="46">
        <v>540</v>
      </c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6"/>
      <c r="CI544" s="46"/>
      <c r="CJ544" s="46"/>
      <c r="CK544" s="46"/>
      <c r="CL544" s="46"/>
      <c r="CM544" s="46"/>
      <c r="CN544" s="46"/>
      <c r="CO544" s="46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  <c r="DK544" s="46"/>
      <c r="DL544" s="46"/>
      <c r="DM544" s="46"/>
      <c r="DN544" s="46"/>
      <c r="DO544" s="46"/>
      <c r="DP544" s="46"/>
      <c r="DQ544" s="46"/>
      <c r="DR544" s="46"/>
      <c r="DS544" s="46"/>
      <c r="DT544" s="46"/>
      <c r="DU544" s="46"/>
      <c r="DV544" s="46"/>
      <c r="DW544" s="46"/>
      <c r="DX544" s="46"/>
      <c r="DY544" s="46"/>
      <c r="DZ544" s="46"/>
      <c r="EA544" s="46"/>
      <c r="EB544" s="46"/>
      <c r="EC544" s="46"/>
      <c r="ED544" s="46"/>
      <c r="EE544" s="46"/>
      <c r="EF544" s="46"/>
      <c r="EG544" s="46"/>
      <c r="EH544" s="46"/>
      <c r="EI544" s="46"/>
      <c r="EJ544" s="46"/>
      <c r="EK544" s="46"/>
      <c r="EL544" s="46"/>
      <c r="EM544" s="46"/>
      <c r="EN544" s="46"/>
      <c r="EO544" s="46"/>
      <c r="EP544" s="46"/>
      <c r="EQ544" s="46"/>
      <c r="ER544" s="46"/>
      <c r="ES544" s="46"/>
      <c r="ET544" s="46"/>
      <c r="EU544" s="46"/>
      <c r="EV544" s="46"/>
      <c r="EW544" s="49"/>
      <c r="EX544" s="46"/>
      <c r="EY544" s="46"/>
      <c r="EZ544" s="46"/>
      <c r="FA544" s="49"/>
      <c r="FB544" s="46"/>
      <c r="FC544" s="46"/>
      <c r="FD544" s="46"/>
      <c r="FE544" s="49"/>
      <c r="FF544" s="46"/>
      <c r="FG544" s="46"/>
      <c r="FH544" s="46"/>
      <c r="FI544" s="46"/>
      <c r="FJ544" s="46"/>
    </row>
    <row r="545" spans="1:166" ht="15" customHeight="1">
      <c r="A545" s="46">
        <v>541</v>
      </c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K545" s="46"/>
      <c r="DL545" s="46"/>
      <c r="DM545" s="46"/>
      <c r="DN545" s="46"/>
      <c r="DO545" s="46"/>
      <c r="DP545" s="46"/>
      <c r="DQ545" s="46"/>
      <c r="DR545" s="46"/>
      <c r="DS545" s="46"/>
      <c r="DT545" s="46"/>
      <c r="DU545" s="46"/>
      <c r="DV545" s="46"/>
      <c r="DW545" s="46"/>
      <c r="DX545" s="46"/>
      <c r="DY545" s="46"/>
      <c r="DZ545" s="46"/>
      <c r="EA545" s="46"/>
      <c r="EB545" s="46"/>
      <c r="EC545" s="46"/>
      <c r="ED545" s="46"/>
      <c r="EE545" s="46"/>
      <c r="EF545" s="46"/>
      <c r="EG545" s="46"/>
      <c r="EH545" s="46"/>
      <c r="EI545" s="46"/>
      <c r="EJ545" s="46"/>
      <c r="EK545" s="46"/>
      <c r="EL545" s="46"/>
      <c r="EM545" s="46"/>
      <c r="EN545" s="46"/>
      <c r="EO545" s="46"/>
      <c r="EP545" s="46"/>
      <c r="EQ545" s="46"/>
      <c r="ER545" s="46"/>
      <c r="ES545" s="46"/>
      <c r="ET545" s="46"/>
      <c r="EU545" s="46"/>
      <c r="EV545" s="46"/>
      <c r="EW545" s="49"/>
      <c r="EX545" s="46"/>
      <c r="EY545" s="46"/>
      <c r="EZ545" s="46"/>
      <c r="FA545" s="49"/>
      <c r="FB545" s="46"/>
      <c r="FC545" s="46"/>
      <c r="FD545" s="46"/>
      <c r="FE545" s="49"/>
      <c r="FF545" s="46"/>
      <c r="FG545" s="46"/>
      <c r="FH545" s="46"/>
      <c r="FI545" s="46"/>
      <c r="FJ545" s="46"/>
    </row>
    <row r="546" spans="1:166" ht="15" customHeight="1">
      <c r="A546" s="46">
        <v>542</v>
      </c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K546" s="46"/>
      <c r="DL546" s="46"/>
      <c r="DM546" s="46"/>
      <c r="DN546" s="46"/>
      <c r="DO546" s="46"/>
      <c r="DP546" s="46"/>
      <c r="DQ546" s="46"/>
      <c r="DR546" s="46"/>
      <c r="DS546" s="46"/>
      <c r="DT546" s="46"/>
      <c r="DU546" s="46"/>
      <c r="DV546" s="46"/>
      <c r="DW546" s="46"/>
      <c r="DX546" s="46"/>
      <c r="DY546" s="46"/>
      <c r="DZ546" s="46"/>
      <c r="EA546" s="46"/>
      <c r="EB546" s="46"/>
      <c r="EC546" s="46"/>
      <c r="ED546" s="46"/>
      <c r="EE546" s="46"/>
      <c r="EF546" s="46"/>
      <c r="EG546" s="46"/>
      <c r="EH546" s="46"/>
      <c r="EI546" s="46"/>
      <c r="EJ546" s="46"/>
      <c r="EK546" s="46"/>
      <c r="EL546" s="46"/>
      <c r="EM546" s="46"/>
      <c r="EN546" s="46"/>
      <c r="EO546" s="46"/>
      <c r="EP546" s="46"/>
      <c r="EQ546" s="46"/>
      <c r="ER546" s="46"/>
      <c r="ES546" s="46"/>
      <c r="ET546" s="46"/>
      <c r="EU546" s="46"/>
      <c r="EV546" s="46"/>
      <c r="EW546" s="49"/>
      <c r="EX546" s="46"/>
      <c r="EY546" s="46"/>
      <c r="EZ546" s="46"/>
      <c r="FA546" s="49"/>
      <c r="FB546" s="46"/>
      <c r="FC546" s="46"/>
      <c r="FD546" s="46"/>
      <c r="FE546" s="49"/>
      <c r="FF546" s="46"/>
      <c r="FG546" s="46"/>
      <c r="FH546" s="46"/>
      <c r="FI546" s="46"/>
      <c r="FJ546" s="46"/>
    </row>
    <row r="547" spans="1:166" ht="15" customHeight="1">
      <c r="A547" s="46">
        <v>543</v>
      </c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46"/>
      <c r="CG547" s="46"/>
      <c r="CH547" s="46"/>
      <c r="CI547" s="46"/>
      <c r="CJ547" s="46"/>
      <c r="CK547" s="46"/>
      <c r="CL547" s="46"/>
      <c r="CM547" s="46"/>
      <c r="CN547" s="46"/>
      <c r="CO547" s="46"/>
      <c r="CP547" s="46"/>
      <c r="CQ547" s="46"/>
      <c r="CR547" s="46"/>
      <c r="CS547" s="46"/>
      <c r="CT547" s="46"/>
      <c r="CU547" s="46"/>
      <c r="CV547" s="46"/>
      <c r="CW547" s="46"/>
      <c r="CX547" s="46"/>
      <c r="CY547" s="46"/>
      <c r="CZ547" s="46"/>
      <c r="DA547" s="46"/>
      <c r="DB547" s="46"/>
      <c r="DC547" s="46"/>
      <c r="DD547" s="46"/>
      <c r="DE547" s="46"/>
      <c r="DF547" s="46"/>
      <c r="DG547" s="46"/>
      <c r="DH547" s="46"/>
      <c r="DI547" s="46"/>
      <c r="DJ547" s="46"/>
      <c r="DK547" s="46"/>
      <c r="DL547" s="46"/>
      <c r="DM547" s="46"/>
      <c r="DN547" s="46"/>
      <c r="DO547" s="46"/>
      <c r="DP547" s="46"/>
      <c r="DQ547" s="46"/>
      <c r="DR547" s="46"/>
      <c r="DS547" s="46"/>
      <c r="DT547" s="46"/>
      <c r="DU547" s="46"/>
      <c r="DV547" s="46"/>
      <c r="DW547" s="46"/>
      <c r="DX547" s="46"/>
      <c r="DY547" s="46"/>
      <c r="DZ547" s="46"/>
      <c r="EA547" s="46"/>
      <c r="EB547" s="46"/>
      <c r="EC547" s="46"/>
      <c r="ED547" s="46"/>
      <c r="EE547" s="46"/>
      <c r="EF547" s="46"/>
      <c r="EG547" s="46"/>
      <c r="EH547" s="46"/>
      <c r="EI547" s="46"/>
      <c r="EJ547" s="46"/>
      <c r="EK547" s="46"/>
      <c r="EL547" s="46"/>
      <c r="EM547" s="46"/>
      <c r="EN547" s="46"/>
      <c r="EO547" s="46"/>
      <c r="EP547" s="46"/>
      <c r="EQ547" s="46"/>
      <c r="ER547" s="46"/>
      <c r="ES547" s="46"/>
      <c r="ET547" s="46"/>
      <c r="EU547" s="46"/>
      <c r="EV547" s="46"/>
      <c r="EW547" s="49"/>
      <c r="EX547" s="46"/>
      <c r="EY547" s="46"/>
      <c r="EZ547" s="46"/>
      <c r="FA547" s="49"/>
      <c r="FB547" s="46"/>
      <c r="FC547" s="46"/>
      <c r="FD547" s="46"/>
      <c r="FE547" s="49"/>
      <c r="FF547" s="46"/>
      <c r="FG547" s="46"/>
      <c r="FH547" s="46"/>
      <c r="FI547" s="46"/>
      <c r="FJ547" s="46"/>
    </row>
    <row r="548" spans="1:166" ht="15" customHeight="1">
      <c r="A548" s="46">
        <v>544</v>
      </c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K548" s="46"/>
      <c r="DL548" s="46"/>
      <c r="DM548" s="46"/>
      <c r="DN548" s="46"/>
      <c r="DO548" s="46"/>
      <c r="DP548" s="46"/>
      <c r="DQ548" s="46"/>
      <c r="DR548" s="46"/>
      <c r="DS548" s="46"/>
      <c r="DT548" s="46"/>
      <c r="DU548" s="46"/>
      <c r="DV548" s="46"/>
      <c r="DW548" s="46"/>
      <c r="DX548" s="46"/>
      <c r="DY548" s="46"/>
      <c r="DZ548" s="46"/>
      <c r="EA548" s="46"/>
      <c r="EB548" s="46"/>
      <c r="EC548" s="46"/>
      <c r="ED548" s="46"/>
      <c r="EE548" s="46"/>
      <c r="EF548" s="46"/>
      <c r="EG548" s="46"/>
      <c r="EH548" s="46"/>
      <c r="EI548" s="46"/>
      <c r="EJ548" s="46"/>
      <c r="EK548" s="46"/>
      <c r="EL548" s="46"/>
      <c r="EM548" s="46"/>
      <c r="EN548" s="46"/>
      <c r="EO548" s="46"/>
      <c r="EP548" s="46"/>
      <c r="EQ548" s="46"/>
      <c r="ER548" s="46"/>
      <c r="ES548" s="46"/>
      <c r="ET548" s="46"/>
      <c r="EU548" s="46"/>
      <c r="EV548" s="46"/>
      <c r="EW548" s="49"/>
      <c r="EX548" s="46"/>
      <c r="EY548" s="46"/>
      <c r="EZ548" s="46"/>
      <c r="FA548" s="49"/>
      <c r="FB548" s="46"/>
      <c r="FC548" s="46"/>
      <c r="FD548" s="46"/>
      <c r="FE548" s="49"/>
      <c r="FF548" s="46"/>
      <c r="FG548" s="46"/>
      <c r="FH548" s="46"/>
      <c r="FI548" s="46"/>
      <c r="FJ548" s="46"/>
    </row>
    <row r="549" spans="1:166" ht="15" customHeight="1">
      <c r="A549" s="46">
        <v>545</v>
      </c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K549" s="46"/>
      <c r="DL549" s="46"/>
      <c r="DM549" s="46"/>
      <c r="DN549" s="46"/>
      <c r="DO549" s="46"/>
      <c r="DP549" s="46"/>
      <c r="DQ549" s="46"/>
      <c r="DR549" s="46"/>
      <c r="DS549" s="46"/>
      <c r="DT549" s="46"/>
      <c r="DU549" s="46"/>
      <c r="DV549" s="46"/>
      <c r="DW549" s="46"/>
      <c r="DX549" s="46"/>
      <c r="DY549" s="46"/>
      <c r="DZ549" s="46"/>
      <c r="EA549" s="46"/>
      <c r="EB549" s="46"/>
      <c r="EC549" s="46"/>
      <c r="ED549" s="46"/>
      <c r="EE549" s="46"/>
      <c r="EF549" s="46"/>
      <c r="EG549" s="46"/>
      <c r="EH549" s="46"/>
      <c r="EI549" s="46"/>
      <c r="EJ549" s="46"/>
      <c r="EK549" s="46"/>
      <c r="EL549" s="46"/>
      <c r="EM549" s="46"/>
      <c r="EN549" s="46"/>
      <c r="EO549" s="46"/>
      <c r="EP549" s="46"/>
      <c r="EQ549" s="46"/>
      <c r="ER549" s="46"/>
      <c r="ES549" s="46"/>
      <c r="ET549" s="46"/>
      <c r="EU549" s="46"/>
      <c r="EV549" s="46"/>
      <c r="EW549" s="49"/>
      <c r="EX549" s="46"/>
      <c r="EY549" s="46"/>
      <c r="EZ549" s="46"/>
      <c r="FA549" s="49"/>
      <c r="FB549" s="46"/>
      <c r="FC549" s="46"/>
      <c r="FD549" s="46"/>
      <c r="FE549" s="49"/>
      <c r="FF549" s="46"/>
      <c r="FG549" s="46"/>
      <c r="FH549" s="46"/>
      <c r="FI549" s="46"/>
      <c r="FJ549" s="46"/>
    </row>
    <row r="550" spans="1:166" ht="15" customHeight="1">
      <c r="A550" s="46">
        <v>546</v>
      </c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K550" s="46"/>
      <c r="DL550" s="46"/>
      <c r="DM550" s="46"/>
      <c r="DN550" s="46"/>
      <c r="DO550" s="46"/>
      <c r="DP550" s="46"/>
      <c r="DQ550" s="46"/>
      <c r="DR550" s="46"/>
      <c r="DS550" s="46"/>
      <c r="DT550" s="46"/>
      <c r="DU550" s="46"/>
      <c r="DV550" s="46"/>
      <c r="DW550" s="46"/>
      <c r="DX550" s="46"/>
      <c r="DY550" s="46"/>
      <c r="DZ550" s="46"/>
      <c r="EA550" s="46"/>
      <c r="EB550" s="46"/>
      <c r="EC550" s="46"/>
      <c r="ED550" s="46"/>
      <c r="EE550" s="46"/>
      <c r="EF550" s="46"/>
      <c r="EG550" s="46"/>
      <c r="EH550" s="46"/>
      <c r="EI550" s="46"/>
      <c r="EJ550" s="46"/>
      <c r="EK550" s="46"/>
      <c r="EL550" s="46"/>
      <c r="EM550" s="46"/>
      <c r="EN550" s="46"/>
      <c r="EO550" s="46"/>
      <c r="EP550" s="46"/>
      <c r="EQ550" s="46"/>
      <c r="ER550" s="46"/>
      <c r="ES550" s="46"/>
      <c r="ET550" s="46"/>
      <c r="EU550" s="46"/>
      <c r="EV550" s="46"/>
      <c r="EW550" s="49"/>
      <c r="EX550" s="46"/>
      <c r="EY550" s="46"/>
      <c r="EZ550" s="46"/>
      <c r="FA550" s="49"/>
      <c r="FB550" s="46"/>
      <c r="FC550" s="46"/>
      <c r="FD550" s="46"/>
      <c r="FE550" s="49"/>
      <c r="FF550" s="46"/>
      <c r="FG550" s="46"/>
      <c r="FH550" s="46"/>
      <c r="FI550" s="46"/>
      <c r="FJ550" s="46"/>
    </row>
    <row r="551" spans="1:166" ht="15" customHeight="1">
      <c r="A551" s="46">
        <v>547</v>
      </c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46"/>
      <c r="CG551" s="46"/>
      <c r="CH551" s="46"/>
      <c r="CI551" s="46"/>
      <c r="CJ551" s="46"/>
      <c r="CK551" s="46"/>
      <c r="CL551" s="46"/>
      <c r="CM551" s="46"/>
      <c r="CN551" s="46"/>
      <c r="CO551" s="46"/>
      <c r="CP551" s="46"/>
      <c r="CQ551" s="46"/>
      <c r="CR551" s="46"/>
      <c r="CS551" s="46"/>
      <c r="CT551" s="46"/>
      <c r="CU551" s="46"/>
      <c r="CV551" s="46"/>
      <c r="CW551" s="46"/>
      <c r="CX551" s="46"/>
      <c r="CY551" s="46"/>
      <c r="CZ551" s="46"/>
      <c r="DA551" s="46"/>
      <c r="DB551" s="46"/>
      <c r="DC551" s="46"/>
      <c r="DD551" s="46"/>
      <c r="DE551" s="46"/>
      <c r="DF551" s="46"/>
      <c r="DG551" s="46"/>
      <c r="DH551" s="46"/>
      <c r="DI551" s="46"/>
      <c r="DJ551" s="46"/>
      <c r="DK551" s="46"/>
      <c r="DL551" s="46"/>
      <c r="DM551" s="46"/>
      <c r="DN551" s="46"/>
      <c r="DO551" s="46"/>
      <c r="DP551" s="46"/>
      <c r="DQ551" s="46"/>
      <c r="DR551" s="46"/>
      <c r="DS551" s="46"/>
      <c r="DT551" s="46"/>
      <c r="DU551" s="46"/>
      <c r="DV551" s="46"/>
      <c r="DW551" s="46"/>
      <c r="DX551" s="46"/>
      <c r="DY551" s="46"/>
      <c r="DZ551" s="46"/>
      <c r="EA551" s="46"/>
      <c r="EB551" s="46"/>
      <c r="EC551" s="46"/>
      <c r="ED551" s="46"/>
      <c r="EE551" s="46"/>
      <c r="EF551" s="46"/>
      <c r="EG551" s="46"/>
      <c r="EH551" s="46"/>
      <c r="EI551" s="46"/>
      <c r="EJ551" s="46"/>
      <c r="EK551" s="46"/>
      <c r="EL551" s="46"/>
      <c r="EM551" s="46"/>
      <c r="EN551" s="46"/>
      <c r="EO551" s="46"/>
      <c r="EP551" s="46"/>
      <c r="EQ551" s="46"/>
      <c r="ER551" s="46"/>
      <c r="ES551" s="46"/>
      <c r="ET551" s="46"/>
      <c r="EU551" s="46"/>
      <c r="EV551" s="46"/>
      <c r="EW551" s="49"/>
      <c r="EX551" s="46"/>
      <c r="EY551" s="46"/>
      <c r="EZ551" s="46"/>
      <c r="FA551" s="49"/>
      <c r="FB551" s="46"/>
      <c r="FC551" s="46"/>
      <c r="FD551" s="46"/>
      <c r="FE551" s="49"/>
      <c r="FF551" s="46"/>
      <c r="FG551" s="46"/>
      <c r="FH551" s="46"/>
      <c r="FI551" s="46"/>
      <c r="FJ551" s="46"/>
    </row>
    <row r="552" spans="1:166" ht="15" customHeight="1">
      <c r="A552" s="46">
        <v>548</v>
      </c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  <c r="CE552" s="46"/>
      <c r="CF552" s="46"/>
      <c r="CG552" s="46"/>
      <c r="CH552" s="46"/>
      <c r="CI552" s="46"/>
      <c r="CJ552" s="46"/>
      <c r="CK552" s="46"/>
      <c r="CL552" s="46"/>
      <c r="CM552" s="46"/>
      <c r="CN552" s="46"/>
      <c r="CO552" s="46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  <c r="DK552" s="46"/>
      <c r="DL552" s="46"/>
      <c r="DM552" s="46"/>
      <c r="DN552" s="46"/>
      <c r="DO552" s="46"/>
      <c r="DP552" s="46"/>
      <c r="DQ552" s="46"/>
      <c r="DR552" s="46"/>
      <c r="DS552" s="46"/>
      <c r="DT552" s="46"/>
      <c r="DU552" s="46"/>
      <c r="DV552" s="46"/>
      <c r="DW552" s="46"/>
      <c r="DX552" s="46"/>
      <c r="DY552" s="46"/>
      <c r="DZ552" s="46"/>
      <c r="EA552" s="46"/>
      <c r="EB552" s="46"/>
      <c r="EC552" s="46"/>
      <c r="ED552" s="46"/>
      <c r="EE552" s="46"/>
      <c r="EF552" s="46"/>
      <c r="EG552" s="46"/>
      <c r="EH552" s="46"/>
      <c r="EI552" s="46"/>
      <c r="EJ552" s="46"/>
      <c r="EK552" s="46"/>
      <c r="EL552" s="46"/>
      <c r="EM552" s="46"/>
      <c r="EN552" s="46"/>
      <c r="EO552" s="46"/>
      <c r="EP552" s="46"/>
      <c r="EQ552" s="46"/>
      <c r="ER552" s="46"/>
      <c r="ES552" s="46"/>
      <c r="ET552" s="46"/>
      <c r="EU552" s="46"/>
      <c r="EV552" s="46"/>
      <c r="EW552" s="49"/>
      <c r="EX552" s="46"/>
      <c r="EY552" s="46"/>
      <c r="EZ552" s="46"/>
      <c r="FA552" s="49"/>
      <c r="FB552" s="46"/>
      <c r="FC552" s="46"/>
      <c r="FD552" s="46"/>
      <c r="FE552" s="49"/>
      <c r="FF552" s="46"/>
      <c r="FG552" s="46"/>
      <c r="FH552" s="46"/>
      <c r="FI552" s="46"/>
      <c r="FJ552" s="46"/>
    </row>
    <row r="553" spans="1:166" ht="15" customHeight="1">
      <c r="A553" s="46">
        <v>549</v>
      </c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6"/>
      <c r="CI553" s="46"/>
      <c r="CJ553" s="46"/>
      <c r="CK553" s="46"/>
      <c r="CL553" s="46"/>
      <c r="CM553" s="46"/>
      <c r="CN553" s="46"/>
      <c r="CO553" s="46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K553" s="46"/>
      <c r="DL553" s="46"/>
      <c r="DM553" s="46"/>
      <c r="DN553" s="46"/>
      <c r="DO553" s="46"/>
      <c r="DP553" s="46"/>
      <c r="DQ553" s="46"/>
      <c r="DR553" s="46"/>
      <c r="DS553" s="46"/>
      <c r="DT553" s="46"/>
      <c r="DU553" s="46"/>
      <c r="DV553" s="46"/>
      <c r="DW553" s="46"/>
      <c r="DX553" s="46"/>
      <c r="DY553" s="46"/>
      <c r="DZ553" s="46"/>
      <c r="EA553" s="46"/>
      <c r="EB553" s="46"/>
      <c r="EC553" s="46"/>
      <c r="ED553" s="46"/>
      <c r="EE553" s="46"/>
      <c r="EF553" s="46"/>
      <c r="EG553" s="46"/>
      <c r="EH553" s="46"/>
      <c r="EI553" s="46"/>
      <c r="EJ553" s="46"/>
      <c r="EK553" s="46"/>
      <c r="EL553" s="46"/>
      <c r="EM553" s="46"/>
      <c r="EN553" s="46"/>
      <c r="EO553" s="46"/>
      <c r="EP553" s="46"/>
      <c r="EQ553" s="46"/>
      <c r="ER553" s="46"/>
      <c r="ES553" s="46"/>
      <c r="ET553" s="46"/>
      <c r="EU553" s="46"/>
      <c r="EV553" s="46"/>
      <c r="EW553" s="49"/>
      <c r="EX553" s="46"/>
      <c r="EY553" s="46"/>
      <c r="EZ553" s="46"/>
      <c r="FA553" s="49"/>
      <c r="FB553" s="46"/>
      <c r="FC553" s="46"/>
      <c r="FD553" s="46"/>
      <c r="FE553" s="49"/>
      <c r="FF553" s="46"/>
      <c r="FG553" s="46"/>
      <c r="FH553" s="46"/>
      <c r="FI553" s="46"/>
      <c r="FJ553" s="46"/>
    </row>
    <row r="554" spans="1:166" ht="15" customHeight="1">
      <c r="A554" s="46">
        <v>550</v>
      </c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/>
      <c r="CG554" s="46"/>
      <c r="CH554" s="46"/>
      <c r="CI554" s="46"/>
      <c r="CJ554" s="46"/>
      <c r="CK554" s="46"/>
      <c r="CL554" s="46"/>
      <c r="CM554" s="46"/>
      <c r="CN554" s="46"/>
      <c r="CO554" s="46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  <c r="DK554" s="46"/>
      <c r="DL554" s="46"/>
      <c r="DM554" s="46"/>
      <c r="DN554" s="46"/>
      <c r="DO554" s="46"/>
      <c r="DP554" s="46"/>
      <c r="DQ554" s="46"/>
      <c r="DR554" s="46"/>
      <c r="DS554" s="46"/>
      <c r="DT554" s="46"/>
      <c r="DU554" s="46"/>
      <c r="DV554" s="46"/>
      <c r="DW554" s="46"/>
      <c r="DX554" s="46"/>
      <c r="DY554" s="46"/>
      <c r="DZ554" s="46"/>
      <c r="EA554" s="46"/>
      <c r="EB554" s="46"/>
      <c r="EC554" s="46"/>
      <c r="ED554" s="46"/>
      <c r="EE554" s="46"/>
      <c r="EF554" s="46"/>
      <c r="EG554" s="46"/>
      <c r="EH554" s="46"/>
      <c r="EI554" s="46"/>
      <c r="EJ554" s="46"/>
      <c r="EK554" s="46"/>
      <c r="EL554" s="46"/>
      <c r="EM554" s="46"/>
      <c r="EN554" s="46"/>
      <c r="EO554" s="46"/>
      <c r="EP554" s="46"/>
      <c r="EQ554" s="46"/>
      <c r="ER554" s="46"/>
      <c r="ES554" s="46"/>
      <c r="ET554" s="46"/>
      <c r="EU554" s="46"/>
      <c r="EV554" s="46"/>
      <c r="EW554" s="49"/>
      <c r="EX554" s="46"/>
      <c r="EY554" s="46"/>
      <c r="EZ554" s="46"/>
      <c r="FA554" s="49"/>
      <c r="FB554" s="46"/>
      <c r="FC554" s="46"/>
      <c r="FD554" s="46"/>
      <c r="FE554" s="49"/>
      <c r="FF554" s="46"/>
      <c r="FG554" s="46"/>
      <c r="FH554" s="46"/>
      <c r="FI554" s="46"/>
      <c r="FJ554" s="46"/>
    </row>
    <row r="555" spans="1:166" ht="15" customHeight="1">
      <c r="A555" s="46">
        <v>551</v>
      </c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46"/>
      <c r="CG555" s="46"/>
      <c r="CH555" s="46"/>
      <c r="CI555" s="46"/>
      <c r="CJ555" s="46"/>
      <c r="CK555" s="46"/>
      <c r="CL555" s="46"/>
      <c r="CM555" s="46"/>
      <c r="CN555" s="46"/>
      <c r="CO555" s="46"/>
      <c r="CP555" s="46"/>
      <c r="CQ555" s="46"/>
      <c r="CR555" s="46"/>
      <c r="CS555" s="46"/>
      <c r="CT555" s="46"/>
      <c r="CU555" s="46"/>
      <c r="CV555" s="46"/>
      <c r="CW555" s="46"/>
      <c r="CX555" s="46"/>
      <c r="CY555" s="46"/>
      <c r="CZ555" s="46"/>
      <c r="DA555" s="46"/>
      <c r="DB555" s="46"/>
      <c r="DC555" s="46"/>
      <c r="DD555" s="46"/>
      <c r="DE555" s="46"/>
      <c r="DF555" s="46"/>
      <c r="DG555" s="46"/>
      <c r="DH555" s="46"/>
      <c r="DI555" s="46"/>
      <c r="DJ555" s="46"/>
      <c r="DK555" s="46"/>
      <c r="DL555" s="46"/>
      <c r="DM555" s="46"/>
      <c r="DN555" s="46"/>
      <c r="DO555" s="46"/>
      <c r="DP555" s="46"/>
      <c r="DQ555" s="46"/>
      <c r="DR555" s="46"/>
      <c r="DS555" s="46"/>
      <c r="DT555" s="46"/>
      <c r="DU555" s="46"/>
      <c r="DV555" s="46"/>
      <c r="DW555" s="46"/>
      <c r="DX555" s="46"/>
      <c r="DY555" s="46"/>
      <c r="DZ555" s="46"/>
      <c r="EA555" s="46"/>
      <c r="EB555" s="46"/>
      <c r="EC555" s="46"/>
      <c r="ED555" s="46"/>
      <c r="EE555" s="46"/>
      <c r="EF555" s="46"/>
      <c r="EG555" s="46"/>
      <c r="EH555" s="46"/>
      <c r="EI555" s="46"/>
      <c r="EJ555" s="46"/>
      <c r="EK555" s="46"/>
      <c r="EL555" s="46"/>
      <c r="EM555" s="46"/>
      <c r="EN555" s="46"/>
      <c r="EO555" s="46"/>
      <c r="EP555" s="46"/>
      <c r="EQ555" s="46"/>
      <c r="ER555" s="46"/>
      <c r="ES555" s="46"/>
      <c r="ET555" s="46"/>
      <c r="EU555" s="46"/>
      <c r="EV555" s="46"/>
      <c r="EW555" s="49"/>
      <c r="EX555" s="46"/>
      <c r="EY555" s="46"/>
      <c r="EZ555" s="46"/>
      <c r="FA555" s="49"/>
      <c r="FB555" s="46"/>
      <c r="FC555" s="46"/>
      <c r="FD555" s="46"/>
      <c r="FE555" s="49"/>
      <c r="FF555" s="46"/>
      <c r="FG555" s="46"/>
      <c r="FH555" s="46"/>
      <c r="FI555" s="46"/>
      <c r="FJ555" s="46"/>
    </row>
    <row r="556" spans="1:166" ht="15" customHeight="1">
      <c r="A556" s="46">
        <v>552</v>
      </c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/>
      <c r="CG556" s="46"/>
      <c r="CH556" s="46"/>
      <c r="CI556" s="46"/>
      <c r="CJ556" s="46"/>
      <c r="CK556" s="46"/>
      <c r="CL556" s="46"/>
      <c r="CM556" s="46"/>
      <c r="CN556" s="46"/>
      <c r="CO556" s="46"/>
      <c r="CP556" s="46"/>
      <c r="CQ556" s="46"/>
      <c r="CR556" s="46"/>
      <c r="CS556" s="46"/>
      <c r="CT556" s="46"/>
      <c r="CU556" s="46"/>
      <c r="CV556" s="46"/>
      <c r="CW556" s="46"/>
      <c r="CX556" s="46"/>
      <c r="CY556" s="46"/>
      <c r="CZ556" s="46"/>
      <c r="DA556" s="46"/>
      <c r="DB556" s="46"/>
      <c r="DC556" s="46"/>
      <c r="DD556" s="46"/>
      <c r="DE556" s="46"/>
      <c r="DF556" s="46"/>
      <c r="DG556" s="46"/>
      <c r="DH556" s="46"/>
      <c r="DI556" s="46"/>
      <c r="DJ556" s="46"/>
      <c r="DK556" s="46"/>
      <c r="DL556" s="46"/>
      <c r="DM556" s="46"/>
      <c r="DN556" s="46"/>
      <c r="DO556" s="46"/>
      <c r="DP556" s="46"/>
      <c r="DQ556" s="46"/>
      <c r="DR556" s="46"/>
      <c r="DS556" s="46"/>
      <c r="DT556" s="46"/>
      <c r="DU556" s="46"/>
      <c r="DV556" s="46"/>
      <c r="DW556" s="46"/>
      <c r="DX556" s="46"/>
      <c r="DY556" s="46"/>
      <c r="DZ556" s="46"/>
      <c r="EA556" s="46"/>
      <c r="EB556" s="46"/>
      <c r="EC556" s="46"/>
      <c r="ED556" s="46"/>
      <c r="EE556" s="46"/>
      <c r="EF556" s="46"/>
      <c r="EG556" s="46"/>
      <c r="EH556" s="46"/>
      <c r="EI556" s="46"/>
      <c r="EJ556" s="46"/>
      <c r="EK556" s="46"/>
      <c r="EL556" s="46"/>
      <c r="EM556" s="46"/>
      <c r="EN556" s="46"/>
      <c r="EO556" s="46"/>
      <c r="EP556" s="46"/>
      <c r="EQ556" s="46"/>
      <c r="ER556" s="46"/>
      <c r="ES556" s="46"/>
      <c r="ET556" s="46"/>
      <c r="EU556" s="46"/>
      <c r="EV556" s="46"/>
      <c r="EW556" s="49"/>
      <c r="EX556" s="46"/>
      <c r="EY556" s="46"/>
      <c r="EZ556" s="46"/>
      <c r="FA556" s="49"/>
      <c r="FB556" s="46"/>
      <c r="FC556" s="46"/>
      <c r="FD556" s="46"/>
      <c r="FE556" s="49"/>
      <c r="FF556" s="46"/>
      <c r="FG556" s="46"/>
      <c r="FH556" s="46"/>
      <c r="FI556" s="46"/>
      <c r="FJ556" s="46"/>
    </row>
    <row r="557" spans="1:166" ht="15" customHeight="1">
      <c r="A557" s="46">
        <v>553</v>
      </c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46"/>
      <c r="CG557" s="46"/>
      <c r="CH557" s="46"/>
      <c r="CI557" s="46"/>
      <c r="CJ557" s="46"/>
      <c r="CK557" s="46"/>
      <c r="CL557" s="46"/>
      <c r="CM557" s="46"/>
      <c r="CN557" s="46"/>
      <c r="CO557" s="46"/>
      <c r="CP557" s="46"/>
      <c r="CQ557" s="46"/>
      <c r="CR557" s="46"/>
      <c r="CS557" s="46"/>
      <c r="CT557" s="46"/>
      <c r="CU557" s="46"/>
      <c r="CV557" s="46"/>
      <c r="CW557" s="46"/>
      <c r="CX557" s="46"/>
      <c r="CY557" s="46"/>
      <c r="CZ557" s="46"/>
      <c r="DA557" s="46"/>
      <c r="DB557" s="46"/>
      <c r="DC557" s="46"/>
      <c r="DD557" s="46"/>
      <c r="DE557" s="46"/>
      <c r="DF557" s="46"/>
      <c r="DG557" s="46"/>
      <c r="DH557" s="46"/>
      <c r="DI557" s="46"/>
      <c r="DJ557" s="46"/>
      <c r="DK557" s="46"/>
      <c r="DL557" s="46"/>
      <c r="DM557" s="46"/>
      <c r="DN557" s="46"/>
      <c r="DO557" s="46"/>
      <c r="DP557" s="46"/>
      <c r="DQ557" s="46"/>
      <c r="DR557" s="46"/>
      <c r="DS557" s="46"/>
      <c r="DT557" s="46"/>
      <c r="DU557" s="46"/>
      <c r="DV557" s="46"/>
      <c r="DW557" s="46"/>
      <c r="DX557" s="46"/>
      <c r="DY557" s="46"/>
      <c r="DZ557" s="46"/>
      <c r="EA557" s="46"/>
      <c r="EB557" s="46"/>
      <c r="EC557" s="46"/>
      <c r="ED557" s="46"/>
      <c r="EE557" s="46"/>
      <c r="EF557" s="46"/>
      <c r="EG557" s="46"/>
      <c r="EH557" s="46"/>
      <c r="EI557" s="46"/>
      <c r="EJ557" s="46"/>
      <c r="EK557" s="46"/>
      <c r="EL557" s="46"/>
      <c r="EM557" s="46"/>
      <c r="EN557" s="46"/>
      <c r="EO557" s="46"/>
      <c r="EP557" s="46"/>
      <c r="EQ557" s="46"/>
      <c r="ER557" s="46"/>
      <c r="ES557" s="46"/>
      <c r="ET557" s="46"/>
      <c r="EU557" s="46"/>
      <c r="EV557" s="46"/>
      <c r="EW557" s="49"/>
      <c r="EX557" s="46"/>
      <c r="EY557" s="46"/>
      <c r="EZ557" s="46"/>
      <c r="FA557" s="49"/>
      <c r="FB557" s="46"/>
      <c r="FC557" s="46"/>
      <c r="FD557" s="46"/>
      <c r="FE557" s="49"/>
      <c r="FF557" s="46"/>
      <c r="FG557" s="46"/>
      <c r="FH557" s="46"/>
      <c r="FI557" s="46"/>
      <c r="FJ557" s="46"/>
    </row>
    <row r="558" spans="1:166" ht="15" customHeight="1">
      <c r="A558" s="46">
        <v>554</v>
      </c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46"/>
      <c r="CG558" s="46"/>
      <c r="CH558" s="46"/>
      <c r="CI558" s="46"/>
      <c r="CJ558" s="46"/>
      <c r="CK558" s="46"/>
      <c r="CL558" s="46"/>
      <c r="CM558" s="46"/>
      <c r="CN558" s="46"/>
      <c r="CO558" s="46"/>
      <c r="CP558" s="46"/>
      <c r="CQ558" s="46"/>
      <c r="CR558" s="46"/>
      <c r="CS558" s="46"/>
      <c r="CT558" s="46"/>
      <c r="CU558" s="46"/>
      <c r="CV558" s="46"/>
      <c r="CW558" s="46"/>
      <c r="CX558" s="46"/>
      <c r="CY558" s="46"/>
      <c r="CZ558" s="46"/>
      <c r="DA558" s="46"/>
      <c r="DB558" s="46"/>
      <c r="DC558" s="46"/>
      <c r="DD558" s="46"/>
      <c r="DE558" s="46"/>
      <c r="DF558" s="46"/>
      <c r="DG558" s="46"/>
      <c r="DH558" s="46"/>
      <c r="DI558" s="46"/>
      <c r="DJ558" s="46"/>
      <c r="DK558" s="46"/>
      <c r="DL558" s="46"/>
      <c r="DM558" s="46"/>
      <c r="DN558" s="46"/>
      <c r="DO558" s="46"/>
      <c r="DP558" s="46"/>
      <c r="DQ558" s="46"/>
      <c r="DR558" s="46"/>
      <c r="DS558" s="46"/>
      <c r="DT558" s="46"/>
      <c r="DU558" s="46"/>
      <c r="DV558" s="46"/>
      <c r="DW558" s="46"/>
      <c r="DX558" s="46"/>
      <c r="DY558" s="46"/>
      <c r="DZ558" s="46"/>
      <c r="EA558" s="46"/>
      <c r="EB558" s="46"/>
      <c r="EC558" s="46"/>
      <c r="ED558" s="46"/>
      <c r="EE558" s="46"/>
      <c r="EF558" s="46"/>
      <c r="EG558" s="46"/>
      <c r="EH558" s="46"/>
      <c r="EI558" s="46"/>
      <c r="EJ558" s="46"/>
      <c r="EK558" s="46"/>
      <c r="EL558" s="46"/>
      <c r="EM558" s="46"/>
      <c r="EN558" s="46"/>
      <c r="EO558" s="46"/>
      <c r="EP558" s="46"/>
      <c r="EQ558" s="46"/>
      <c r="ER558" s="46"/>
      <c r="ES558" s="46"/>
      <c r="ET558" s="46"/>
      <c r="EU558" s="46"/>
      <c r="EV558" s="46"/>
      <c r="EW558" s="49"/>
      <c r="EX558" s="46"/>
      <c r="EY558" s="46"/>
      <c r="EZ558" s="46"/>
      <c r="FA558" s="49"/>
      <c r="FB558" s="46"/>
      <c r="FC558" s="46"/>
      <c r="FD558" s="46"/>
      <c r="FE558" s="49"/>
      <c r="FF558" s="46"/>
      <c r="FG558" s="46"/>
      <c r="FH558" s="46"/>
      <c r="FI558" s="46"/>
      <c r="FJ558" s="46"/>
    </row>
    <row r="559" spans="1:166" ht="15" customHeight="1">
      <c r="A559" s="46">
        <v>555</v>
      </c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  <c r="CE559" s="46"/>
      <c r="CF559" s="46"/>
      <c r="CG559" s="46"/>
      <c r="CH559" s="46"/>
      <c r="CI559" s="46"/>
      <c r="CJ559" s="46"/>
      <c r="CK559" s="46"/>
      <c r="CL559" s="46"/>
      <c r="CM559" s="46"/>
      <c r="CN559" s="46"/>
      <c r="CO559" s="46"/>
      <c r="CP559" s="46"/>
      <c r="CQ559" s="46"/>
      <c r="CR559" s="46"/>
      <c r="CS559" s="46"/>
      <c r="CT559" s="46"/>
      <c r="CU559" s="46"/>
      <c r="CV559" s="46"/>
      <c r="CW559" s="46"/>
      <c r="CX559" s="46"/>
      <c r="CY559" s="46"/>
      <c r="CZ559" s="46"/>
      <c r="DA559" s="46"/>
      <c r="DB559" s="46"/>
      <c r="DC559" s="46"/>
      <c r="DD559" s="46"/>
      <c r="DE559" s="46"/>
      <c r="DF559" s="46"/>
      <c r="DG559" s="46"/>
      <c r="DH559" s="46"/>
      <c r="DI559" s="46"/>
      <c r="DJ559" s="46"/>
      <c r="DK559" s="46"/>
      <c r="DL559" s="46"/>
      <c r="DM559" s="46"/>
      <c r="DN559" s="46"/>
      <c r="DO559" s="46"/>
      <c r="DP559" s="46"/>
      <c r="DQ559" s="46"/>
      <c r="DR559" s="46"/>
      <c r="DS559" s="46"/>
      <c r="DT559" s="46"/>
      <c r="DU559" s="46"/>
      <c r="DV559" s="46"/>
      <c r="DW559" s="46"/>
      <c r="DX559" s="46"/>
      <c r="DY559" s="46"/>
      <c r="DZ559" s="46"/>
      <c r="EA559" s="46"/>
      <c r="EB559" s="46"/>
      <c r="EC559" s="46"/>
      <c r="ED559" s="46"/>
      <c r="EE559" s="46"/>
      <c r="EF559" s="46"/>
      <c r="EG559" s="46"/>
      <c r="EH559" s="46"/>
      <c r="EI559" s="46"/>
      <c r="EJ559" s="46"/>
      <c r="EK559" s="46"/>
      <c r="EL559" s="46"/>
      <c r="EM559" s="46"/>
      <c r="EN559" s="46"/>
      <c r="EO559" s="46"/>
      <c r="EP559" s="46"/>
      <c r="EQ559" s="46"/>
      <c r="ER559" s="46"/>
      <c r="ES559" s="46"/>
      <c r="ET559" s="46"/>
      <c r="EU559" s="46"/>
      <c r="EV559" s="46"/>
      <c r="EW559" s="49"/>
      <c r="EX559" s="46"/>
      <c r="EY559" s="46"/>
      <c r="EZ559" s="46"/>
      <c r="FA559" s="49"/>
      <c r="FB559" s="46"/>
      <c r="FC559" s="46"/>
      <c r="FD559" s="46"/>
      <c r="FE559" s="49"/>
      <c r="FF559" s="46"/>
      <c r="FG559" s="46"/>
      <c r="FH559" s="46"/>
      <c r="FI559" s="46"/>
      <c r="FJ559" s="46"/>
    </row>
    <row r="560" spans="1:166" ht="15" customHeight="1">
      <c r="A560" s="46">
        <v>556</v>
      </c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46"/>
      <c r="CG560" s="46"/>
      <c r="CH560" s="46"/>
      <c r="CI560" s="46"/>
      <c r="CJ560" s="46"/>
      <c r="CK560" s="46"/>
      <c r="CL560" s="46"/>
      <c r="CM560" s="46"/>
      <c r="CN560" s="46"/>
      <c r="CO560" s="46"/>
      <c r="CP560" s="46"/>
      <c r="CQ560" s="46"/>
      <c r="CR560" s="46"/>
      <c r="CS560" s="46"/>
      <c r="CT560" s="46"/>
      <c r="CU560" s="46"/>
      <c r="CV560" s="46"/>
      <c r="CW560" s="46"/>
      <c r="CX560" s="46"/>
      <c r="CY560" s="46"/>
      <c r="CZ560" s="46"/>
      <c r="DA560" s="46"/>
      <c r="DB560" s="46"/>
      <c r="DC560" s="46"/>
      <c r="DD560" s="46"/>
      <c r="DE560" s="46"/>
      <c r="DF560" s="46"/>
      <c r="DG560" s="46"/>
      <c r="DH560" s="46"/>
      <c r="DI560" s="46"/>
      <c r="DJ560" s="46"/>
      <c r="DK560" s="46"/>
      <c r="DL560" s="46"/>
      <c r="DM560" s="46"/>
      <c r="DN560" s="46"/>
      <c r="DO560" s="46"/>
      <c r="DP560" s="46"/>
      <c r="DQ560" s="46"/>
      <c r="DR560" s="46"/>
      <c r="DS560" s="46"/>
      <c r="DT560" s="46"/>
      <c r="DU560" s="46"/>
      <c r="DV560" s="46"/>
      <c r="DW560" s="46"/>
      <c r="DX560" s="46"/>
      <c r="DY560" s="46"/>
      <c r="DZ560" s="46"/>
      <c r="EA560" s="46"/>
      <c r="EB560" s="46"/>
      <c r="EC560" s="46"/>
      <c r="ED560" s="46"/>
      <c r="EE560" s="46"/>
      <c r="EF560" s="46"/>
      <c r="EG560" s="46"/>
      <c r="EH560" s="46"/>
      <c r="EI560" s="46"/>
      <c r="EJ560" s="46"/>
      <c r="EK560" s="46"/>
      <c r="EL560" s="46"/>
      <c r="EM560" s="46"/>
      <c r="EN560" s="46"/>
      <c r="EO560" s="46"/>
      <c r="EP560" s="46"/>
      <c r="EQ560" s="46"/>
      <c r="ER560" s="46"/>
      <c r="ES560" s="46"/>
      <c r="ET560" s="46"/>
      <c r="EU560" s="46"/>
      <c r="EV560" s="46"/>
      <c r="EW560" s="49"/>
      <c r="EX560" s="46"/>
      <c r="EY560" s="46"/>
      <c r="EZ560" s="46"/>
      <c r="FA560" s="49"/>
      <c r="FB560" s="46"/>
      <c r="FC560" s="46"/>
      <c r="FD560" s="46"/>
      <c r="FE560" s="49"/>
      <c r="FF560" s="46"/>
      <c r="FG560" s="46"/>
      <c r="FH560" s="46"/>
      <c r="FI560" s="46"/>
      <c r="FJ560" s="46"/>
    </row>
    <row r="561" spans="1:166" ht="15" customHeight="1">
      <c r="A561" s="46">
        <v>557</v>
      </c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  <c r="CE561" s="46"/>
      <c r="CF561" s="46"/>
      <c r="CG561" s="46"/>
      <c r="CH561" s="46"/>
      <c r="CI561" s="46"/>
      <c r="CJ561" s="46"/>
      <c r="CK561" s="46"/>
      <c r="CL561" s="46"/>
      <c r="CM561" s="46"/>
      <c r="CN561" s="46"/>
      <c r="CO561" s="46"/>
      <c r="CP561" s="46"/>
      <c r="CQ561" s="46"/>
      <c r="CR561" s="46"/>
      <c r="CS561" s="46"/>
      <c r="CT561" s="46"/>
      <c r="CU561" s="46"/>
      <c r="CV561" s="46"/>
      <c r="CW561" s="46"/>
      <c r="CX561" s="46"/>
      <c r="CY561" s="46"/>
      <c r="CZ561" s="46"/>
      <c r="DA561" s="46"/>
      <c r="DB561" s="46"/>
      <c r="DC561" s="46"/>
      <c r="DD561" s="46"/>
      <c r="DE561" s="46"/>
      <c r="DF561" s="46"/>
      <c r="DG561" s="46"/>
      <c r="DH561" s="46"/>
      <c r="DI561" s="46"/>
      <c r="DJ561" s="46"/>
      <c r="DK561" s="46"/>
      <c r="DL561" s="46"/>
      <c r="DM561" s="46"/>
      <c r="DN561" s="46"/>
      <c r="DO561" s="46"/>
      <c r="DP561" s="46"/>
      <c r="DQ561" s="46"/>
      <c r="DR561" s="46"/>
      <c r="DS561" s="46"/>
      <c r="DT561" s="46"/>
      <c r="DU561" s="46"/>
      <c r="DV561" s="46"/>
      <c r="DW561" s="46"/>
      <c r="DX561" s="46"/>
      <c r="DY561" s="46"/>
      <c r="DZ561" s="46"/>
      <c r="EA561" s="46"/>
      <c r="EB561" s="46"/>
      <c r="EC561" s="46"/>
      <c r="ED561" s="46"/>
      <c r="EE561" s="46"/>
      <c r="EF561" s="46"/>
      <c r="EG561" s="46"/>
      <c r="EH561" s="46"/>
      <c r="EI561" s="46"/>
      <c r="EJ561" s="46"/>
      <c r="EK561" s="46"/>
      <c r="EL561" s="46"/>
      <c r="EM561" s="46"/>
      <c r="EN561" s="46"/>
      <c r="EO561" s="46"/>
      <c r="EP561" s="46"/>
      <c r="EQ561" s="46"/>
      <c r="ER561" s="46"/>
      <c r="ES561" s="46"/>
      <c r="ET561" s="46"/>
      <c r="EU561" s="46"/>
      <c r="EV561" s="46"/>
      <c r="EW561" s="49"/>
      <c r="EX561" s="46"/>
      <c r="EY561" s="46"/>
      <c r="EZ561" s="46"/>
      <c r="FA561" s="49"/>
      <c r="FB561" s="46"/>
      <c r="FC561" s="46"/>
      <c r="FD561" s="46"/>
      <c r="FE561" s="49"/>
      <c r="FF561" s="46"/>
      <c r="FG561" s="46"/>
      <c r="FH561" s="46"/>
      <c r="FI561" s="46"/>
      <c r="FJ561" s="46"/>
    </row>
    <row r="562" spans="1:166" ht="15" customHeight="1">
      <c r="A562" s="46">
        <v>558</v>
      </c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46"/>
      <c r="CG562" s="46"/>
      <c r="CH562" s="46"/>
      <c r="CI562" s="46"/>
      <c r="CJ562" s="46"/>
      <c r="CK562" s="46"/>
      <c r="CL562" s="46"/>
      <c r="CM562" s="46"/>
      <c r="CN562" s="46"/>
      <c r="CO562" s="46"/>
      <c r="CP562" s="46"/>
      <c r="CQ562" s="46"/>
      <c r="CR562" s="46"/>
      <c r="CS562" s="46"/>
      <c r="CT562" s="46"/>
      <c r="CU562" s="46"/>
      <c r="CV562" s="46"/>
      <c r="CW562" s="46"/>
      <c r="CX562" s="46"/>
      <c r="CY562" s="46"/>
      <c r="CZ562" s="46"/>
      <c r="DA562" s="46"/>
      <c r="DB562" s="46"/>
      <c r="DC562" s="46"/>
      <c r="DD562" s="46"/>
      <c r="DE562" s="46"/>
      <c r="DF562" s="46"/>
      <c r="DG562" s="46"/>
      <c r="DH562" s="46"/>
      <c r="DI562" s="46"/>
      <c r="DJ562" s="46"/>
      <c r="DK562" s="46"/>
      <c r="DL562" s="46"/>
      <c r="DM562" s="46"/>
      <c r="DN562" s="46"/>
      <c r="DO562" s="46"/>
      <c r="DP562" s="46"/>
      <c r="DQ562" s="46"/>
      <c r="DR562" s="46"/>
      <c r="DS562" s="46"/>
      <c r="DT562" s="46"/>
      <c r="DU562" s="46"/>
      <c r="DV562" s="46"/>
      <c r="DW562" s="46"/>
      <c r="DX562" s="46"/>
      <c r="DY562" s="46"/>
      <c r="DZ562" s="46"/>
      <c r="EA562" s="46"/>
      <c r="EB562" s="46"/>
      <c r="EC562" s="46"/>
      <c r="ED562" s="46"/>
      <c r="EE562" s="46"/>
      <c r="EF562" s="46"/>
      <c r="EG562" s="46"/>
      <c r="EH562" s="46"/>
      <c r="EI562" s="46"/>
      <c r="EJ562" s="46"/>
      <c r="EK562" s="46"/>
      <c r="EL562" s="46"/>
      <c r="EM562" s="46"/>
      <c r="EN562" s="46"/>
      <c r="EO562" s="46"/>
      <c r="EP562" s="46"/>
      <c r="EQ562" s="46"/>
      <c r="ER562" s="46"/>
      <c r="ES562" s="46"/>
      <c r="ET562" s="46"/>
      <c r="EU562" s="46"/>
      <c r="EV562" s="46"/>
      <c r="EW562" s="49"/>
      <c r="EX562" s="46"/>
      <c r="EY562" s="46"/>
      <c r="EZ562" s="46"/>
      <c r="FA562" s="49"/>
      <c r="FB562" s="46"/>
      <c r="FC562" s="46"/>
      <c r="FD562" s="46"/>
      <c r="FE562" s="49"/>
      <c r="FF562" s="46"/>
      <c r="FG562" s="46"/>
      <c r="FH562" s="46"/>
      <c r="FI562" s="46"/>
      <c r="FJ562" s="46"/>
    </row>
    <row r="563" spans="1:166" ht="15" customHeight="1">
      <c r="A563" s="46">
        <v>559</v>
      </c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  <c r="CE563" s="46"/>
      <c r="CF563" s="46"/>
      <c r="CG563" s="46"/>
      <c r="CH563" s="46"/>
      <c r="CI563" s="46"/>
      <c r="CJ563" s="46"/>
      <c r="CK563" s="46"/>
      <c r="CL563" s="46"/>
      <c r="CM563" s="46"/>
      <c r="CN563" s="46"/>
      <c r="CO563" s="46"/>
      <c r="CP563" s="46"/>
      <c r="CQ563" s="46"/>
      <c r="CR563" s="46"/>
      <c r="CS563" s="46"/>
      <c r="CT563" s="46"/>
      <c r="CU563" s="46"/>
      <c r="CV563" s="46"/>
      <c r="CW563" s="46"/>
      <c r="CX563" s="46"/>
      <c r="CY563" s="46"/>
      <c r="CZ563" s="46"/>
      <c r="DA563" s="46"/>
      <c r="DB563" s="46"/>
      <c r="DC563" s="46"/>
      <c r="DD563" s="46"/>
      <c r="DE563" s="46"/>
      <c r="DF563" s="46"/>
      <c r="DG563" s="46"/>
      <c r="DH563" s="46"/>
      <c r="DI563" s="46"/>
      <c r="DJ563" s="46"/>
      <c r="DK563" s="46"/>
      <c r="DL563" s="46"/>
      <c r="DM563" s="46"/>
      <c r="DN563" s="46"/>
      <c r="DO563" s="46"/>
      <c r="DP563" s="46"/>
      <c r="DQ563" s="46"/>
      <c r="DR563" s="46"/>
      <c r="DS563" s="46"/>
      <c r="DT563" s="46"/>
      <c r="DU563" s="46"/>
      <c r="DV563" s="46"/>
      <c r="DW563" s="46"/>
      <c r="DX563" s="46"/>
      <c r="DY563" s="46"/>
      <c r="DZ563" s="46"/>
      <c r="EA563" s="46"/>
      <c r="EB563" s="46"/>
      <c r="EC563" s="46"/>
      <c r="ED563" s="46"/>
      <c r="EE563" s="46"/>
      <c r="EF563" s="46"/>
      <c r="EG563" s="46"/>
      <c r="EH563" s="46"/>
      <c r="EI563" s="46"/>
      <c r="EJ563" s="46"/>
      <c r="EK563" s="46"/>
      <c r="EL563" s="46"/>
      <c r="EM563" s="46"/>
      <c r="EN563" s="46"/>
      <c r="EO563" s="46"/>
      <c r="EP563" s="46"/>
      <c r="EQ563" s="46"/>
      <c r="ER563" s="46"/>
      <c r="ES563" s="46"/>
      <c r="ET563" s="46"/>
      <c r="EU563" s="46"/>
      <c r="EV563" s="46"/>
      <c r="EW563" s="49"/>
      <c r="EX563" s="46"/>
      <c r="EY563" s="46"/>
      <c r="EZ563" s="46"/>
      <c r="FA563" s="49"/>
      <c r="FB563" s="46"/>
      <c r="FC563" s="46"/>
      <c r="FD563" s="46"/>
      <c r="FE563" s="49"/>
      <c r="FF563" s="46"/>
      <c r="FG563" s="46"/>
      <c r="FH563" s="46"/>
      <c r="FI563" s="46"/>
      <c r="FJ563" s="46"/>
    </row>
    <row r="564" spans="1:166" ht="15" customHeight="1">
      <c r="A564" s="46">
        <v>560</v>
      </c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6"/>
      <c r="CI564" s="46"/>
      <c r="CJ564" s="46"/>
      <c r="CK564" s="46"/>
      <c r="CL564" s="46"/>
      <c r="CM564" s="46"/>
      <c r="CN564" s="46"/>
      <c r="CO564" s="46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  <c r="DK564" s="46"/>
      <c r="DL564" s="46"/>
      <c r="DM564" s="46"/>
      <c r="DN564" s="46"/>
      <c r="DO564" s="46"/>
      <c r="DP564" s="46"/>
      <c r="DQ564" s="46"/>
      <c r="DR564" s="46"/>
      <c r="DS564" s="46"/>
      <c r="DT564" s="46"/>
      <c r="DU564" s="46"/>
      <c r="DV564" s="46"/>
      <c r="DW564" s="46"/>
      <c r="DX564" s="46"/>
      <c r="DY564" s="46"/>
      <c r="DZ564" s="46"/>
      <c r="EA564" s="46"/>
      <c r="EB564" s="46"/>
      <c r="EC564" s="46"/>
      <c r="ED564" s="46"/>
      <c r="EE564" s="46"/>
      <c r="EF564" s="46"/>
      <c r="EG564" s="46"/>
      <c r="EH564" s="46"/>
      <c r="EI564" s="46"/>
      <c r="EJ564" s="46"/>
      <c r="EK564" s="46"/>
      <c r="EL564" s="46"/>
      <c r="EM564" s="46"/>
      <c r="EN564" s="46"/>
      <c r="EO564" s="46"/>
      <c r="EP564" s="46"/>
      <c r="EQ564" s="46"/>
      <c r="ER564" s="46"/>
      <c r="ES564" s="46"/>
      <c r="ET564" s="46"/>
      <c r="EU564" s="46"/>
      <c r="EV564" s="46"/>
      <c r="EW564" s="49"/>
      <c r="EX564" s="46"/>
      <c r="EY564" s="46"/>
      <c r="EZ564" s="46"/>
      <c r="FA564" s="49"/>
      <c r="FB564" s="46"/>
      <c r="FC564" s="46"/>
      <c r="FD564" s="46"/>
      <c r="FE564" s="49"/>
      <c r="FF564" s="46"/>
      <c r="FG564" s="46"/>
      <c r="FH564" s="46"/>
      <c r="FI564" s="46"/>
      <c r="FJ564" s="46"/>
    </row>
    <row r="565" spans="1:166" ht="15" customHeight="1">
      <c r="A565" s="46">
        <v>561</v>
      </c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46"/>
      <c r="CG565" s="46"/>
      <c r="CH565" s="46"/>
      <c r="CI565" s="46"/>
      <c r="CJ565" s="46"/>
      <c r="CK565" s="46"/>
      <c r="CL565" s="46"/>
      <c r="CM565" s="46"/>
      <c r="CN565" s="46"/>
      <c r="CO565" s="46"/>
      <c r="CP565" s="46"/>
      <c r="CQ565" s="46"/>
      <c r="CR565" s="46"/>
      <c r="CS565" s="46"/>
      <c r="CT565" s="46"/>
      <c r="CU565" s="46"/>
      <c r="CV565" s="46"/>
      <c r="CW565" s="46"/>
      <c r="CX565" s="46"/>
      <c r="CY565" s="46"/>
      <c r="CZ565" s="46"/>
      <c r="DA565" s="46"/>
      <c r="DB565" s="46"/>
      <c r="DC565" s="46"/>
      <c r="DD565" s="46"/>
      <c r="DE565" s="46"/>
      <c r="DF565" s="46"/>
      <c r="DG565" s="46"/>
      <c r="DH565" s="46"/>
      <c r="DI565" s="46"/>
      <c r="DJ565" s="46"/>
      <c r="DK565" s="46"/>
      <c r="DL565" s="46"/>
      <c r="DM565" s="46"/>
      <c r="DN565" s="46"/>
      <c r="DO565" s="46"/>
      <c r="DP565" s="46"/>
      <c r="DQ565" s="46"/>
      <c r="DR565" s="46"/>
      <c r="DS565" s="46"/>
      <c r="DT565" s="46"/>
      <c r="DU565" s="46"/>
      <c r="DV565" s="46"/>
      <c r="DW565" s="46"/>
      <c r="DX565" s="46"/>
      <c r="DY565" s="46"/>
      <c r="DZ565" s="46"/>
      <c r="EA565" s="46"/>
      <c r="EB565" s="46"/>
      <c r="EC565" s="46"/>
      <c r="ED565" s="46"/>
      <c r="EE565" s="46"/>
      <c r="EF565" s="46"/>
      <c r="EG565" s="46"/>
      <c r="EH565" s="46"/>
      <c r="EI565" s="46"/>
      <c r="EJ565" s="46"/>
      <c r="EK565" s="46"/>
      <c r="EL565" s="46"/>
      <c r="EM565" s="46"/>
      <c r="EN565" s="46"/>
      <c r="EO565" s="46"/>
      <c r="EP565" s="46"/>
      <c r="EQ565" s="46"/>
      <c r="ER565" s="46"/>
      <c r="ES565" s="46"/>
      <c r="ET565" s="46"/>
      <c r="EU565" s="46"/>
      <c r="EV565" s="46"/>
      <c r="EW565" s="49"/>
      <c r="EX565" s="46"/>
      <c r="EY565" s="46"/>
      <c r="EZ565" s="46"/>
      <c r="FA565" s="49"/>
      <c r="FB565" s="46"/>
      <c r="FC565" s="46"/>
      <c r="FD565" s="46"/>
      <c r="FE565" s="49"/>
      <c r="FF565" s="46"/>
      <c r="FG565" s="46"/>
      <c r="FH565" s="46"/>
      <c r="FI565" s="46"/>
      <c r="FJ565" s="46"/>
    </row>
    <row r="566" spans="1:166" ht="15" customHeight="1">
      <c r="A566" s="46">
        <v>562</v>
      </c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46"/>
      <c r="CG566" s="46"/>
      <c r="CH566" s="46"/>
      <c r="CI566" s="46"/>
      <c r="CJ566" s="46"/>
      <c r="CK566" s="46"/>
      <c r="CL566" s="46"/>
      <c r="CM566" s="46"/>
      <c r="CN566" s="46"/>
      <c r="CO566" s="46"/>
      <c r="CP566" s="46"/>
      <c r="CQ566" s="46"/>
      <c r="CR566" s="46"/>
      <c r="CS566" s="46"/>
      <c r="CT566" s="46"/>
      <c r="CU566" s="46"/>
      <c r="CV566" s="46"/>
      <c r="CW566" s="46"/>
      <c r="CX566" s="46"/>
      <c r="CY566" s="46"/>
      <c r="CZ566" s="46"/>
      <c r="DA566" s="46"/>
      <c r="DB566" s="46"/>
      <c r="DC566" s="46"/>
      <c r="DD566" s="46"/>
      <c r="DE566" s="46"/>
      <c r="DF566" s="46"/>
      <c r="DG566" s="46"/>
      <c r="DH566" s="46"/>
      <c r="DI566" s="46"/>
      <c r="DJ566" s="46"/>
      <c r="DK566" s="46"/>
      <c r="DL566" s="46"/>
      <c r="DM566" s="46"/>
      <c r="DN566" s="46"/>
      <c r="DO566" s="46"/>
      <c r="DP566" s="46"/>
      <c r="DQ566" s="46"/>
      <c r="DR566" s="46"/>
      <c r="DS566" s="46"/>
      <c r="DT566" s="46"/>
      <c r="DU566" s="46"/>
      <c r="DV566" s="46"/>
      <c r="DW566" s="46"/>
      <c r="DX566" s="46"/>
      <c r="DY566" s="46"/>
      <c r="DZ566" s="46"/>
      <c r="EA566" s="46"/>
      <c r="EB566" s="46"/>
      <c r="EC566" s="46"/>
      <c r="ED566" s="46"/>
      <c r="EE566" s="46"/>
      <c r="EF566" s="46"/>
      <c r="EG566" s="46"/>
      <c r="EH566" s="46"/>
      <c r="EI566" s="46"/>
      <c r="EJ566" s="46"/>
      <c r="EK566" s="46"/>
      <c r="EL566" s="46"/>
      <c r="EM566" s="46"/>
      <c r="EN566" s="46"/>
      <c r="EO566" s="46"/>
      <c r="EP566" s="46"/>
      <c r="EQ566" s="46"/>
      <c r="ER566" s="46"/>
      <c r="ES566" s="46"/>
      <c r="ET566" s="46"/>
      <c r="EU566" s="46"/>
      <c r="EV566" s="46"/>
      <c r="EW566" s="49"/>
      <c r="EX566" s="46"/>
      <c r="EY566" s="46"/>
      <c r="EZ566" s="46"/>
      <c r="FA566" s="49"/>
      <c r="FB566" s="46"/>
      <c r="FC566" s="46"/>
      <c r="FD566" s="46"/>
      <c r="FE566" s="49"/>
      <c r="FF566" s="46"/>
      <c r="FG566" s="46"/>
      <c r="FH566" s="46"/>
      <c r="FI566" s="46"/>
      <c r="FJ566" s="46"/>
    </row>
    <row r="567" spans="1:166" ht="15" customHeight="1">
      <c r="A567" s="46">
        <v>563</v>
      </c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  <c r="CE567" s="46"/>
      <c r="CF567" s="46"/>
      <c r="CG567" s="46"/>
      <c r="CH567" s="46"/>
      <c r="CI567" s="46"/>
      <c r="CJ567" s="46"/>
      <c r="CK567" s="46"/>
      <c r="CL567" s="46"/>
      <c r="CM567" s="46"/>
      <c r="CN567" s="46"/>
      <c r="CO567" s="46"/>
      <c r="CP567" s="46"/>
      <c r="CQ567" s="46"/>
      <c r="CR567" s="46"/>
      <c r="CS567" s="46"/>
      <c r="CT567" s="46"/>
      <c r="CU567" s="46"/>
      <c r="CV567" s="46"/>
      <c r="CW567" s="46"/>
      <c r="CX567" s="46"/>
      <c r="CY567" s="46"/>
      <c r="CZ567" s="46"/>
      <c r="DA567" s="46"/>
      <c r="DB567" s="46"/>
      <c r="DC567" s="46"/>
      <c r="DD567" s="46"/>
      <c r="DE567" s="46"/>
      <c r="DF567" s="46"/>
      <c r="DG567" s="46"/>
      <c r="DH567" s="46"/>
      <c r="DI567" s="46"/>
      <c r="DJ567" s="46"/>
      <c r="DK567" s="46"/>
      <c r="DL567" s="46"/>
      <c r="DM567" s="46"/>
      <c r="DN567" s="46"/>
      <c r="DO567" s="46"/>
      <c r="DP567" s="46"/>
      <c r="DQ567" s="46"/>
      <c r="DR567" s="46"/>
      <c r="DS567" s="46"/>
      <c r="DT567" s="46"/>
      <c r="DU567" s="46"/>
      <c r="DV567" s="46"/>
      <c r="DW567" s="46"/>
      <c r="DX567" s="46"/>
      <c r="DY567" s="46"/>
      <c r="DZ567" s="46"/>
      <c r="EA567" s="46"/>
      <c r="EB567" s="46"/>
      <c r="EC567" s="46"/>
      <c r="ED567" s="46"/>
      <c r="EE567" s="46"/>
      <c r="EF567" s="46"/>
      <c r="EG567" s="46"/>
      <c r="EH567" s="46"/>
      <c r="EI567" s="46"/>
      <c r="EJ567" s="46"/>
      <c r="EK567" s="46"/>
      <c r="EL567" s="46"/>
      <c r="EM567" s="46"/>
      <c r="EN567" s="46"/>
      <c r="EO567" s="46"/>
      <c r="EP567" s="46"/>
      <c r="EQ567" s="46"/>
      <c r="ER567" s="46"/>
      <c r="ES567" s="46"/>
      <c r="ET567" s="46"/>
      <c r="EU567" s="46"/>
      <c r="EV567" s="46"/>
      <c r="EW567" s="49"/>
      <c r="EX567" s="46"/>
      <c r="EY567" s="46"/>
      <c r="EZ567" s="46"/>
      <c r="FA567" s="49"/>
      <c r="FB567" s="46"/>
      <c r="FC567" s="46"/>
      <c r="FD567" s="46"/>
      <c r="FE567" s="49"/>
      <c r="FF567" s="46"/>
      <c r="FG567" s="46"/>
      <c r="FH567" s="46"/>
      <c r="FI567" s="46"/>
      <c r="FJ567" s="46"/>
    </row>
    <row r="568" spans="1:166" ht="15" customHeight="1">
      <c r="A568" s="46">
        <v>564</v>
      </c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46"/>
      <c r="CG568" s="46"/>
      <c r="CH568" s="46"/>
      <c r="CI568" s="46"/>
      <c r="CJ568" s="46"/>
      <c r="CK568" s="46"/>
      <c r="CL568" s="46"/>
      <c r="CM568" s="46"/>
      <c r="CN568" s="46"/>
      <c r="CO568" s="46"/>
      <c r="CP568" s="46"/>
      <c r="CQ568" s="46"/>
      <c r="CR568" s="46"/>
      <c r="CS568" s="46"/>
      <c r="CT568" s="46"/>
      <c r="CU568" s="46"/>
      <c r="CV568" s="46"/>
      <c r="CW568" s="46"/>
      <c r="CX568" s="46"/>
      <c r="CY568" s="46"/>
      <c r="CZ568" s="46"/>
      <c r="DA568" s="46"/>
      <c r="DB568" s="46"/>
      <c r="DC568" s="46"/>
      <c r="DD568" s="46"/>
      <c r="DE568" s="46"/>
      <c r="DF568" s="46"/>
      <c r="DG568" s="46"/>
      <c r="DH568" s="46"/>
      <c r="DI568" s="46"/>
      <c r="DJ568" s="46"/>
      <c r="DK568" s="46"/>
      <c r="DL568" s="46"/>
      <c r="DM568" s="46"/>
      <c r="DN568" s="46"/>
      <c r="DO568" s="46"/>
      <c r="DP568" s="46"/>
      <c r="DQ568" s="46"/>
      <c r="DR568" s="46"/>
      <c r="DS568" s="46"/>
      <c r="DT568" s="46"/>
      <c r="DU568" s="46"/>
      <c r="DV568" s="46"/>
      <c r="DW568" s="46"/>
      <c r="DX568" s="46"/>
      <c r="DY568" s="46"/>
      <c r="DZ568" s="46"/>
      <c r="EA568" s="46"/>
      <c r="EB568" s="46"/>
      <c r="EC568" s="46"/>
      <c r="ED568" s="46"/>
      <c r="EE568" s="46"/>
      <c r="EF568" s="46"/>
      <c r="EG568" s="46"/>
      <c r="EH568" s="46"/>
      <c r="EI568" s="46"/>
      <c r="EJ568" s="46"/>
      <c r="EK568" s="46"/>
      <c r="EL568" s="46"/>
      <c r="EM568" s="46"/>
      <c r="EN568" s="46"/>
      <c r="EO568" s="46"/>
      <c r="EP568" s="46"/>
      <c r="EQ568" s="46"/>
      <c r="ER568" s="46"/>
      <c r="ES568" s="46"/>
      <c r="ET568" s="46"/>
      <c r="EU568" s="46"/>
      <c r="EV568" s="46"/>
      <c r="EW568" s="49"/>
      <c r="EX568" s="46"/>
      <c r="EY568" s="46"/>
      <c r="EZ568" s="46"/>
      <c r="FA568" s="49"/>
      <c r="FB568" s="46"/>
      <c r="FC568" s="46"/>
      <c r="FD568" s="46"/>
      <c r="FE568" s="49"/>
      <c r="FF568" s="46"/>
      <c r="FG568" s="46"/>
      <c r="FH568" s="46"/>
      <c r="FI568" s="46"/>
      <c r="FJ568" s="46"/>
    </row>
    <row r="569" spans="1:166" ht="15" customHeight="1">
      <c r="A569" s="46">
        <v>565</v>
      </c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  <c r="CE569" s="46"/>
      <c r="CF569" s="46"/>
      <c r="CG569" s="46"/>
      <c r="CH569" s="46"/>
      <c r="CI569" s="46"/>
      <c r="CJ569" s="46"/>
      <c r="CK569" s="46"/>
      <c r="CL569" s="46"/>
      <c r="CM569" s="46"/>
      <c r="CN569" s="46"/>
      <c r="CO569" s="46"/>
      <c r="CP569" s="46"/>
      <c r="CQ569" s="46"/>
      <c r="CR569" s="46"/>
      <c r="CS569" s="46"/>
      <c r="CT569" s="46"/>
      <c r="CU569" s="46"/>
      <c r="CV569" s="46"/>
      <c r="CW569" s="46"/>
      <c r="CX569" s="46"/>
      <c r="CY569" s="46"/>
      <c r="CZ569" s="46"/>
      <c r="DA569" s="46"/>
      <c r="DB569" s="46"/>
      <c r="DC569" s="46"/>
      <c r="DD569" s="46"/>
      <c r="DE569" s="46"/>
      <c r="DF569" s="46"/>
      <c r="DG569" s="46"/>
      <c r="DH569" s="46"/>
      <c r="DI569" s="46"/>
      <c r="DJ569" s="46"/>
      <c r="DK569" s="46"/>
      <c r="DL569" s="46"/>
      <c r="DM569" s="46"/>
      <c r="DN569" s="46"/>
      <c r="DO569" s="46"/>
      <c r="DP569" s="46"/>
      <c r="DQ569" s="46"/>
      <c r="DR569" s="46"/>
      <c r="DS569" s="46"/>
      <c r="DT569" s="46"/>
      <c r="DU569" s="46"/>
      <c r="DV569" s="46"/>
      <c r="DW569" s="46"/>
      <c r="DX569" s="46"/>
      <c r="DY569" s="46"/>
      <c r="DZ569" s="46"/>
      <c r="EA569" s="46"/>
      <c r="EB569" s="46"/>
      <c r="EC569" s="46"/>
      <c r="ED569" s="46"/>
      <c r="EE569" s="46"/>
      <c r="EF569" s="46"/>
      <c r="EG569" s="46"/>
      <c r="EH569" s="46"/>
      <c r="EI569" s="46"/>
      <c r="EJ569" s="46"/>
      <c r="EK569" s="46"/>
      <c r="EL569" s="46"/>
      <c r="EM569" s="46"/>
      <c r="EN569" s="46"/>
      <c r="EO569" s="46"/>
      <c r="EP569" s="46"/>
      <c r="EQ569" s="46"/>
      <c r="ER569" s="46"/>
      <c r="ES569" s="46"/>
      <c r="ET569" s="46"/>
      <c r="EU569" s="46"/>
      <c r="EV569" s="46"/>
      <c r="EW569" s="49"/>
      <c r="EX569" s="46"/>
      <c r="EY569" s="46"/>
      <c r="EZ569" s="46"/>
      <c r="FA569" s="49"/>
      <c r="FB569" s="46"/>
      <c r="FC569" s="46"/>
      <c r="FD569" s="46"/>
      <c r="FE569" s="49"/>
      <c r="FF569" s="46"/>
      <c r="FG569" s="46"/>
      <c r="FH569" s="46"/>
      <c r="FI569" s="46"/>
      <c r="FJ569" s="46"/>
    </row>
    <row r="570" spans="1:166" ht="15" customHeight="1">
      <c r="A570" s="46">
        <v>566</v>
      </c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46"/>
      <c r="CG570" s="46"/>
      <c r="CH570" s="46"/>
      <c r="CI570" s="46"/>
      <c r="CJ570" s="46"/>
      <c r="CK570" s="46"/>
      <c r="CL570" s="46"/>
      <c r="CM570" s="46"/>
      <c r="CN570" s="46"/>
      <c r="CO570" s="46"/>
      <c r="CP570" s="46"/>
      <c r="CQ570" s="46"/>
      <c r="CR570" s="46"/>
      <c r="CS570" s="46"/>
      <c r="CT570" s="46"/>
      <c r="CU570" s="46"/>
      <c r="CV570" s="46"/>
      <c r="CW570" s="46"/>
      <c r="CX570" s="46"/>
      <c r="CY570" s="46"/>
      <c r="CZ570" s="46"/>
      <c r="DA570" s="46"/>
      <c r="DB570" s="46"/>
      <c r="DC570" s="46"/>
      <c r="DD570" s="46"/>
      <c r="DE570" s="46"/>
      <c r="DF570" s="46"/>
      <c r="DG570" s="46"/>
      <c r="DH570" s="46"/>
      <c r="DI570" s="46"/>
      <c r="DJ570" s="46"/>
      <c r="DK570" s="46"/>
      <c r="DL570" s="46"/>
      <c r="DM570" s="46"/>
      <c r="DN570" s="46"/>
      <c r="DO570" s="46"/>
      <c r="DP570" s="46"/>
      <c r="DQ570" s="46"/>
      <c r="DR570" s="46"/>
      <c r="DS570" s="46"/>
      <c r="DT570" s="46"/>
      <c r="DU570" s="46"/>
      <c r="DV570" s="46"/>
      <c r="DW570" s="46"/>
      <c r="DX570" s="46"/>
      <c r="DY570" s="46"/>
      <c r="DZ570" s="46"/>
      <c r="EA570" s="46"/>
      <c r="EB570" s="46"/>
      <c r="EC570" s="46"/>
      <c r="ED570" s="46"/>
      <c r="EE570" s="46"/>
      <c r="EF570" s="46"/>
      <c r="EG570" s="46"/>
      <c r="EH570" s="46"/>
      <c r="EI570" s="46"/>
      <c r="EJ570" s="46"/>
      <c r="EK570" s="46"/>
      <c r="EL570" s="46"/>
      <c r="EM570" s="46"/>
      <c r="EN570" s="46"/>
      <c r="EO570" s="46"/>
      <c r="EP570" s="46"/>
      <c r="EQ570" s="46"/>
      <c r="ER570" s="46"/>
      <c r="ES570" s="46"/>
      <c r="ET570" s="46"/>
      <c r="EU570" s="46"/>
      <c r="EV570" s="46"/>
      <c r="EW570" s="49"/>
      <c r="EX570" s="46"/>
      <c r="EY570" s="46"/>
      <c r="EZ570" s="46"/>
      <c r="FA570" s="49"/>
      <c r="FB570" s="46"/>
      <c r="FC570" s="46"/>
      <c r="FD570" s="46"/>
      <c r="FE570" s="49"/>
      <c r="FF570" s="46"/>
      <c r="FG570" s="46"/>
      <c r="FH570" s="46"/>
      <c r="FI570" s="46"/>
      <c r="FJ570" s="46"/>
    </row>
    <row r="571" spans="1:166" ht="15" customHeight="1">
      <c r="A571" s="46">
        <v>567</v>
      </c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46"/>
      <c r="CF571" s="46"/>
      <c r="CG571" s="46"/>
      <c r="CH571" s="46"/>
      <c r="CI571" s="46"/>
      <c r="CJ571" s="46"/>
      <c r="CK571" s="46"/>
      <c r="CL571" s="46"/>
      <c r="CM571" s="46"/>
      <c r="CN571" s="46"/>
      <c r="CO571" s="46"/>
      <c r="CP571" s="46"/>
      <c r="CQ571" s="46"/>
      <c r="CR571" s="46"/>
      <c r="CS571" s="46"/>
      <c r="CT571" s="46"/>
      <c r="CU571" s="46"/>
      <c r="CV571" s="46"/>
      <c r="CW571" s="46"/>
      <c r="CX571" s="46"/>
      <c r="CY571" s="46"/>
      <c r="CZ571" s="46"/>
      <c r="DA571" s="46"/>
      <c r="DB571" s="46"/>
      <c r="DC571" s="46"/>
      <c r="DD571" s="46"/>
      <c r="DE571" s="46"/>
      <c r="DF571" s="46"/>
      <c r="DG571" s="46"/>
      <c r="DH571" s="46"/>
      <c r="DI571" s="46"/>
      <c r="DJ571" s="46"/>
      <c r="DK571" s="46"/>
      <c r="DL571" s="46"/>
      <c r="DM571" s="46"/>
      <c r="DN571" s="46"/>
      <c r="DO571" s="46"/>
      <c r="DP571" s="46"/>
      <c r="DQ571" s="46"/>
      <c r="DR571" s="46"/>
      <c r="DS571" s="46"/>
      <c r="DT571" s="46"/>
      <c r="DU571" s="46"/>
      <c r="DV571" s="46"/>
      <c r="DW571" s="46"/>
      <c r="DX571" s="46"/>
      <c r="DY571" s="46"/>
      <c r="DZ571" s="46"/>
      <c r="EA571" s="46"/>
      <c r="EB571" s="46"/>
      <c r="EC571" s="46"/>
      <c r="ED571" s="46"/>
      <c r="EE571" s="46"/>
      <c r="EF571" s="46"/>
      <c r="EG571" s="46"/>
      <c r="EH571" s="46"/>
      <c r="EI571" s="46"/>
      <c r="EJ571" s="46"/>
      <c r="EK571" s="46"/>
      <c r="EL571" s="46"/>
      <c r="EM571" s="46"/>
      <c r="EN571" s="46"/>
      <c r="EO571" s="46"/>
      <c r="EP571" s="46"/>
      <c r="EQ571" s="46"/>
      <c r="ER571" s="46"/>
      <c r="ES571" s="46"/>
      <c r="ET571" s="46"/>
      <c r="EU571" s="46"/>
      <c r="EV571" s="46"/>
      <c r="EW571" s="49"/>
      <c r="EX571" s="46"/>
      <c r="EY571" s="46"/>
      <c r="EZ571" s="46"/>
      <c r="FA571" s="49"/>
      <c r="FB571" s="46"/>
      <c r="FC571" s="46"/>
      <c r="FD571" s="46"/>
      <c r="FE571" s="49"/>
      <c r="FF571" s="46"/>
      <c r="FG571" s="46"/>
      <c r="FH571" s="46"/>
      <c r="FI571" s="46"/>
      <c r="FJ571" s="46"/>
    </row>
    <row r="572" spans="1:166" ht="15" customHeight="1">
      <c r="A572" s="46">
        <v>568</v>
      </c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  <c r="CE572" s="46"/>
      <c r="CF572" s="46"/>
      <c r="CG572" s="46"/>
      <c r="CH572" s="46"/>
      <c r="CI572" s="46"/>
      <c r="CJ572" s="46"/>
      <c r="CK572" s="46"/>
      <c r="CL572" s="46"/>
      <c r="CM572" s="46"/>
      <c r="CN572" s="46"/>
      <c r="CO572" s="46"/>
      <c r="CP572" s="46"/>
      <c r="CQ572" s="46"/>
      <c r="CR572" s="46"/>
      <c r="CS572" s="46"/>
      <c r="CT572" s="46"/>
      <c r="CU572" s="46"/>
      <c r="CV572" s="46"/>
      <c r="CW572" s="46"/>
      <c r="CX572" s="46"/>
      <c r="CY572" s="46"/>
      <c r="CZ572" s="46"/>
      <c r="DA572" s="46"/>
      <c r="DB572" s="46"/>
      <c r="DC572" s="46"/>
      <c r="DD572" s="46"/>
      <c r="DE572" s="46"/>
      <c r="DF572" s="46"/>
      <c r="DG572" s="46"/>
      <c r="DH572" s="46"/>
      <c r="DI572" s="46"/>
      <c r="DJ572" s="46"/>
      <c r="DK572" s="46"/>
      <c r="DL572" s="46"/>
      <c r="DM572" s="46"/>
      <c r="DN572" s="46"/>
      <c r="DO572" s="46"/>
      <c r="DP572" s="46"/>
      <c r="DQ572" s="46"/>
      <c r="DR572" s="46"/>
      <c r="DS572" s="46"/>
      <c r="DT572" s="46"/>
      <c r="DU572" s="46"/>
      <c r="DV572" s="46"/>
      <c r="DW572" s="46"/>
      <c r="DX572" s="46"/>
      <c r="DY572" s="46"/>
      <c r="DZ572" s="46"/>
      <c r="EA572" s="46"/>
      <c r="EB572" s="46"/>
      <c r="EC572" s="46"/>
      <c r="ED572" s="46"/>
      <c r="EE572" s="46"/>
      <c r="EF572" s="46"/>
      <c r="EG572" s="46"/>
      <c r="EH572" s="46"/>
      <c r="EI572" s="46"/>
      <c r="EJ572" s="46"/>
      <c r="EK572" s="46"/>
      <c r="EL572" s="46"/>
      <c r="EM572" s="46"/>
      <c r="EN572" s="46"/>
      <c r="EO572" s="46"/>
      <c r="EP572" s="46"/>
      <c r="EQ572" s="46"/>
      <c r="ER572" s="46"/>
      <c r="ES572" s="46"/>
      <c r="ET572" s="46"/>
      <c r="EU572" s="46"/>
      <c r="EV572" s="46"/>
      <c r="EW572" s="49"/>
      <c r="EX572" s="46"/>
      <c r="EY572" s="46"/>
      <c r="EZ572" s="46"/>
      <c r="FA572" s="49"/>
      <c r="FB572" s="46"/>
      <c r="FC572" s="46"/>
      <c r="FD572" s="46"/>
      <c r="FE572" s="49"/>
      <c r="FF572" s="46"/>
      <c r="FG572" s="46"/>
      <c r="FH572" s="46"/>
      <c r="FI572" s="46"/>
      <c r="FJ572" s="46"/>
    </row>
    <row r="573" spans="1:166" ht="15" customHeight="1">
      <c r="A573" s="46">
        <v>569</v>
      </c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  <c r="CE573" s="46"/>
      <c r="CF573" s="46"/>
      <c r="CG573" s="46"/>
      <c r="CH573" s="46"/>
      <c r="CI573" s="46"/>
      <c r="CJ573" s="46"/>
      <c r="CK573" s="46"/>
      <c r="CL573" s="46"/>
      <c r="CM573" s="46"/>
      <c r="CN573" s="46"/>
      <c r="CO573" s="46"/>
      <c r="CP573" s="46"/>
      <c r="CQ573" s="46"/>
      <c r="CR573" s="46"/>
      <c r="CS573" s="46"/>
      <c r="CT573" s="46"/>
      <c r="CU573" s="46"/>
      <c r="CV573" s="46"/>
      <c r="CW573" s="46"/>
      <c r="CX573" s="46"/>
      <c r="CY573" s="46"/>
      <c r="CZ573" s="46"/>
      <c r="DA573" s="46"/>
      <c r="DB573" s="46"/>
      <c r="DC573" s="46"/>
      <c r="DD573" s="46"/>
      <c r="DE573" s="46"/>
      <c r="DF573" s="46"/>
      <c r="DG573" s="46"/>
      <c r="DH573" s="46"/>
      <c r="DI573" s="46"/>
      <c r="DJ573" s="46"/>
      <c r="DK573" s="46"/>
      <c r="DL573" s="46"/>
      <c r="DM573" s="46"/>
      <c r="DN573" s="46"/>
      <c r="DO573" s="46"/>
      <c r="DP573" s="46"/>
      <c r="DQ573" s="46"/>
      <c r="DR573" s="46"/>
      <c r="DS573" s="46"/>
      <c r="DT573" s="46"/>
      <c r="DU573" s="46"/>
      <c r="DV573" s="46"/>
      <c r="DW573" s="46"/>
      <c r="DX573" s="46"/>
      <c r="DY573" s="46"/>
      <c r="DZ573" s="46"/>
      <c r="EA573" s="46"/>
      <c r="EB573" s="46"/>
      <c r="EC573" s="46"/>
      <c r="ED573" s="46"/>
      <c r="EE573" s="46"/>
      <c r="EF573" s="46"/>
      <c r="EG573" s="46"/>
      <c r="EH573" s="46"/>
      <c r="EI573" s="46"/>
      <c r="EJ573" s="46"/>
      <c r="EK573" s="46"/>
      <c r="EL573" s="46"/>
      <c r="EM573" s="46"/>
      <c r="EN573" s="46"/>
      <c r="EO573" s="46"/>
      <c r="EP573" s="46"/>
      <c r="EQ573" s="46"/>
      <c r="ER573" s="46"/>
      <c r="ES573" s="46"/>
      <c r="ET573" s="46"/>
      <c r="EU573" s="46"/>
      <c r="EV573" s="46"/>
      <c r="EW573" s="49"/>
      <c r="EX573" s="46"/>
      <c r="EY573" s="46"/>
      <c r="EZ573" s="46"/>
      <c r="FA573" s="49"/>
      <c r="FB573" s="46"/>
      <c r="FC573" s="46"/>
      <c r="FD573" s="46"/>
      <c r="FE573" s="49"/>
      <c r="FF573" s="46"/>
      <c r="FG573" s="46"/>
      <c r="FH573" s="46"/>
      <c r="FI573" s="46"/>
      <c r="FJ573" s="46"/>
    </row>
    <row r="574" spans="1:166" ht="15" customHeight="1">
      <c r="A574" s="46">
        <v>570</v>
      </c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46"/>
      <c r="CG574" s="46"/>
      <c r="CH574" s="46"/>
      <c r="CI574" s="46"/>
      <c r="CJ574" s="46"/>
      <c r="CK574" s="46"/>
      <c r="CL574" s="46"/>
      <c r="CM574" s="46"/>
      <c r="CN574" s="46"/>
      <c r="CO574" s="46"/>
      <c r="CP574" s="46"/>
      <c r="CQ574" s="46"/>
      <c r="CR574" s="46"/>
      <c r="CS574" s="46"/>
      <c r="CT574" s="46"/>
      <c r="CU574" s="46"/>
      <c r="CV574" s="46"/>
      <c r="CW574" s="46"/>
      <c r="CX574" s="46"/>
      <c r="CY574" s="46"/>
      <c r="CZ574" s="46"/>
      <c r="DA574" s="46"/>
      <c r="DB574" s="46"/>
      <c r="DC574" s="46"/>
      <c r="DD574" s="46"/>
      <c r="DE574" s="46"/>
      <c r="DF574" s="46"/>
      <c r="DG574" s="46"/>
      <c r="DH574" s="46"/>
      <c r="DI574" s="46"/>
      <c r="DJ574" s="46"/>
      <c r="DK574" s="46"/>
      <c r="DL574" s="46"/>
      <c r="DM574" s="46"/>
      <c r="DN574" s="46"/>
      <c r="DO574" s="46"/>
      <c r="DP574" s="46"/>
      <c r="DQ574" s="46"/>
      <c r="DR574" s="46"/>
      <c r="DS574" s="46"/>
      <c r="DT574" s="46"/>
      <c r="DU574" s="46"/>
      <c r="DV574" s="46"/>
      <c r="DW574" s="46"/>
      <c r="DX574" s="46"/>
      <c r="DY574" s="46"/>
      <c r="DZ574" s="46"/>
      <c r="EA574" s="46"/>
      <c r="EB574" s="46"/>
      <c r="EC574" s="46"/>
      <c r="ED574" s="46"/>
      <c r="EE574" s="46"/>
      <c r="EF574" s="46"/>
      <c r="EG574" s="46"/>
      <c r="EH574" s="46"/>
      <c r="EI574" s="46"/>
      <c r="EJ574" s="46"/>
      <c r="EK574" s="46"/>
      <c r="EL574" s="46"/>
      <c r="EM574" s="46"/>
      <c r="EN574" s="46"/>
      <c r="EO574" s="46"/>
      <c r="EP574" s="46"/>
      <c r="EQ574" s="46"/>
      <c r="ER574" s="46"/>
      <c r="ES574" s="46"/>
      <c r="ET574" s="46"/>
      <c r="EU574" s="46"/>
      <c r="EV574" s="46"/>
      <c r="EW574" s="49"/>
      <c r="EX574" s="46"/>
      <c r="EY574" s="46"/>
      <c r="EZ574" s="46"/>
      <c r="FA574" s="49"/>
      <c r="FB574" s="46"/>
      <c r="FC574" s="46"/>
      <c r="FD574" s="46"/>
      <c r="FE574" s="49"/>
      <c r="FF574" s="46"/>
      <c r="FG574" s="46"/>
      <c r="FH574" s="46"/>
      <c r="FI574" s="46"/>
      <c r="FJ574" s="46"/>
    </row>
    <row r="575" spans="1:166" ht="15" customHeight="1">
      <c r="A575" s="46">
        <v>571</v>
      </c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  <c r="CE575" s="46"/>
      <c r="CF575" s="46"/>
      <c r="CG575" s="46"/>
      <c r="CH575" s="46"/>
      <c r="CI575" s="46"/>
      <c r="CJ575" s="46"/>
      <c r="CK575" s="46"/>
      <c r="CL575" s="46"/>
      <c r="CM575" s="46"/>
      <c r="CN575" s="46"/>
      <c r="CO575" s="46"/>
      <c r="CP575" s="46"/>
      <c r="CQ575" s="46"/>
      <c r="CR575" s="46"/>
      <c r="CS575" s="46"/>
      <c r="CT575" s="46"/>
      <c r="CU575" s="46"/>
      <c r="CV575" s="46"/>
      <c r="CW575" s="46"/>
      <c r="CX575" s="46"/>
      <c r="CY575" s="46"/>
      <c r="CZ575" s="46"/>
      <c r="DA575" s="46"/>
      <c r="DB575" s="46"/>
      <c r="DC575" s="46"/>
      <c r="DD575" s="46"/>
      <c r="DE575" s="46"/>
      <c r="DF575" s="46"/>
      <c r="DG575" s="46"/>
      <c r="DH575" s="46"/>
      <c r="DI575" s="46"/>
      <c r="DJ575" s="46"/>
      <c r="DK575" s="46"/>
      <c r="DL575" s="46"/>
      <c r="DM575" s="46"/>
      <c r="DN575" s="46"/>
      <c r="DO575" s="46"/>
      <c r="DP575" s="46"/>
      <c r="DQ575" s="46"/>
      <c r="DR575" s="46"/>
      <c r="DS575" s="46"/>
      <c r="DT575" s="46"/>
      <c r="DU575" s="46"/>
      <c r="DV575" s="46"/>
      <c r="DW575" s="46"/>
      <c r="DX575" s="46"/>
      <c r="DY575" s="46"/>
      <c r="DZ575" s="46"/>
      <c r="EA575" s="46"/>
      <c r="EB575" s="46"/>
      <c r="EC575" s="46"/>
      <c r="ED575" s="46"/>
      <c r="EE575" s="46"/>
      <c r="EF575" s="46"/>
      <c r="EG575" s="46"/>
      <c r="EH575" s="46"/>
      <c r="EI575" s="46"/>
      <c r="EJ575" s="46"/>
      <c r="EK575" s="46"/>
      <c r="EL575" s="46"/>
      <c r="EM575" s="46"/>
      <c r="EN575" s="46"/>
      <c r="EO575" s="46"/>
      <c r="EP575" s="46"/>
      <c r="EQ575" s="46"/>
      <c r="ER575" s="46"/>
      <c r="ES575" s="46"/>
      <c r="ET575" s="46"/>
      <c r="EU575" s="46"/>
      <c r="EV575" s="46"/>
      <c r="EW575" s="49"/>
      <c r="EX575" s="46"/>
      <c r="EY575" s="46"/>
      <c r="EZ575" s="46"/>
      <c r="FA575" s="49"/>
      <c r="FB575" s="46"/>
      <c r="FC575" s="46"/>
      <c r="FD575" s="46"/>
      <c r="FE575" s="49"/>
      <c r="FF575" s="46"/>
      <c r="FG575" s="46"/>
      <c r="FH575" s="46"/>
      <c r="FI575" s="46"/>
      <c r="FJ575" s="46"/>
    </row>
    <row r="576" spans="1:166" ht="15" customHeight="1">
      <c r="A576" s="46">
        <v>572</v>
      </c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  <c r="CE576" s="46"/>
      <c r="CF576" s="46"/>
      <c r="CG576" s="46"/>
      <c r="CH576" s="46"/>
      <c r="CI576" s="46"/>
      <c r="CJ576" s="46"/>
      <c r="CK576" s="46"/>
      <c r="CL576" s="46"/>
      <c r="CM576" s="46"/>
      <c r="CN576" s="46"/>
      <c r="CO576" s="46"/>
      <c r="CP576" s="46"/>
      <c r="CQ576" s="46"/>
      <c r="CR576" s="46"/>
      <c r="CS576" s="46"/>
      <c r="CT576" s="46"/>
      <c r="CU576" s="46"/>
      <c r="CV576" s="46"/>
      <c r="CW576" s="46"/>
      <c r="CX576" s="46"/>
      <c r="CY576" s="46"/>
      <c r="CZ576" s="46"/>
      <c r="DA576" s="46"/>
      <c r="DB576" s="46"/>
      <c r="DC576" s="46"/>
      <c r="DD576" s="46"/>
      <c r="DE576" s="46"/>
      <c r="DF576" s="46"/>
      <c r="DG576" s="46"/>
      <c r="DH576" s="46"/>
      <c r="DI576" s="46"/>
      <c r="DJ576" s="46"/>
      <c r="DK576" s="46"/>
      <c r="DL576" s="46"/>
      <c r="DM576" s="46"/>
      <c r="DN576" s="46"/>
      <c r="DO576" s="46"/>
      <c r="DP576" s="46"/>
      <c r="DQ576" s="46"/>
      <c r="DR576" s="46"/>
      <c r="DS576" s="46"/>
      <c r="DT576" s="46"/>
      <c r="DU576" s="46"/>
      <c r="DV576" s="46"/>
      <c r="DW576" s="46"/>
      <c r="DX576" s="46"/>
      <c r="DY576" s="46"/>
      <c r="DZ576" s="46"/>
      <c r="EA576" s="46"/>
      <c r="EB576" s="46"/>
      <c r="EC576" s="46"/>
      <c r="ED576" s="46"/>
      <c r="EE576" s="46"/>
      <c r="EF576" s="46"/>
      <c r="EG576" s="46"/>
      <c r="EH576" s="46"/>
      <c r="EI576" s="46"/>
      <c r="EJ576" s="46"/>
      <c r="EK576" s="46"/>
      <c r="EL576" s="46"/>
      <c r="EM576" s="46"/>
      <c r="EN576" s="46"/>
      <c r="EO576" s="46"/>
      <c r="EP576" s="46"/>
      <c r="EQ576" s="46"/>
      <c r="ER576" s="46"/>
      <c r="ES576" s="46"/>
      <c r="ET576" s="46"/>
      <c r="EU576" s="46"/>
      <c r="EV576" s="46"/>
      <c r="EW576" s="49"/>
      <c r="EX576" s="46"/>
      <c r="EY576" s="46"/>
      <c r="EZ576" s="46"/>
      <c r="FA576" s="49"/>
      <c r="FB576" s="46"/>
      <c r="FC576" s="46"/>
      <c r="FD576" s="46"/>
      <c r="FE576" s="49"/>
      <c r="FF576" s="46"/>
      <c r="FG576" s="46"/>
      <c r="FH576" s="46"/>
      <c r="FI576" s="46"/>
      <c r="FJ576" s="46"/>
    </row>
    <row r="577" spans="1:166" ht="15" customHeight="1">
      <c r="A577" s="46">
        <v>573</v>
      </c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  <c r="CE577" s="46"/>
      <c r="CF577" s="46"/>
      <c r="CG577" s="46"/>
      <c r="CH577" s="46"/>
      <c r="CI577" s="46"/>
      <c r="CJ577" s="46"/>
      <c r="CK577" s="46"/>
      <c r="CL577" s="46"/>
      <c r="CM577" s="46"/>
      <c r="CN577" s="46"/>
      <c r="CO577" s="46"/>
      <c r="CP577" s="46"/>
      <c r="CQ577" s="46"/>
      <c r="CR577" s="46"/>
      <c r="CS577" s="46"/>
      <c r="CT577" s="46"/>
      <c r="CU577" s="46"/>
      <c r="CV577" s="46"/>
      <c r="CW577" s="46"/>
      <c r="CX577" s="46"/>
      <c r="CY577" s="46"/>
      <c r="CZ577" s="46"/>
      <c r="DA577" s="46"/>
      <c r="DB577" s="46"/>
      <c r="DC577" s="46"/>
      <c r="DD577" s="46"/>
      <c r="DE577" s="46"/>
      <c r="DF577" s="46"/>
      <c r="DG577" s="46"/>
      <c r="DH577" s="46"/>
      <c r="DI577" s="46"/>
      <c r="DJ577" s="46"/>
      <c r="DK577" s="46"/>
      <c r="DL577" s="46"/>
      <c r="DM577" s="46"/>
      <c r="DN577" s="46"/>
      <c r="DO577" s="46"/>
      <c r="DP577" s="46"/>
      <c r="DQ577" s="46"/>
      <c r="DR577" s="46"/>
      <c r="DS577" s="46"/>
      <c r="DT577" s="46"/>
      <c r="DU577" s="46"/>
      <c r="DV577" s="46"/>
      <c r="DW577" s="46"/>
      <c r="DX577" s="46"/>
      <c r="DY577" s="46"/>
      <c r="DZ577" s="46"/>
      <c r="EA577" s="46"/>
      <c r="EB577" s="46"/>
      <c r="EC577" s="46"/>
      <c r="ED577" s="46"/>
      <c r="EE577" s="46"/>
      <c r="EF577" s="46"/>
      <c r="EG577" s="46"/>
      <c r="EH577" s="46"/>
      <c r="EI577" s="46"/>
      <c r="EJ577" s="46"/>
      <c r="EK577" s="46"/>
      <c r="EL577" s="46"/>
      <c r="EM577" s="46"/>
      <c r="EN577" s="46"/>
      <c r="EO577" s="46"/>
      <c r="EP577" s="46"/>
      <c r="EQ577" s="46"/>
      <c r="ER577" s="46"/>
      <c r="ES577" s="46"/>
      <c r="ET577" s="46"/>
      <c r="EU577" s="46"/>
      <c r="EV577" s="46"/>
      <c r="EW577" s="49"/>
      <c r="EX577" s="46"/>
      <c r="EY577" s="46"/>
      <c r="EZ577" s="46"/>
      <c r="FA577" s="49"/>
      <c r="FB577" s="46"/>
      <c r="FC577" s="46"/>
      <c r="FD577" s="46"/>
      <c r="FE577" s="49"/>
      <c r="FF577" s="46"/>
      <c r="FG577" s="46"/>
      <c r="FH577" s="46"/>
      <c r="FI577" s="46"/>
      <c r="FJ577" s="46"/>
    </row>
    <row r="578" spans="1:166" ht="15" customHeight="1">
      <c r="A578" s="46">
        <v>574</v>
      </c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6"/>
      <c r="CI578" s="46"/>
      <c r="CJ578" s="46"/>
      <c r="CK578" s="46"/>
      <c r="CL578" s="46"/>
      <c r="CM578" s="46"/>
      <c r="CN578" s="46"/>
      <c r="CO578" s="46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  <c r="DK578" s="46"/>
      <c r="DL578" s="46"/>
      <c r="DM578" s="46"/>
      <c r="DN578" s="46"/>
      <c r="DO578" s="46"/>
      <c r="DP578" s="46"/>
      <c r="DQ578" s="46"/>
      <c r="DR578" s="46"/>
      <c r="DS578" s="46"/>
      <c r="DT578" s="46"/>
      <c r="DU578" s="46"/>
      <c r="DV578" s="46"/>
      <c r="DW578" s="46"/>
      <c r="DX578" s="46"/>
      <c r="DY578" s="46"/>
      <c r="DZ578" s="46"/>
      <c r="EA578" s="46"/>
      <c r="EB578" s="46"/>
      <c r="EC578" s="46"/>
      <c r="ED578" s="46"/>
      <c r="EE578" s="46"/>
      <c r="EF578" s="46"/>
      <c r="EG578" s="46"/>
      <c r="EH578" s="46"/>
      <c r="EI578" s="46"/>
      <c r="EJ578" s="46"/>
      <c r="EK578" s="46"/>
      <c r="EL578" s="46"/>
      <c r="EM578" s="46"/>
      <c r="EN578" s="46"/>
      <c r="EO578" s="46"/>
      <c r="EP578" s="46"/>
      <c r="EQ578" s="46"/>
      <c r="ER578" s="46"/>
      <c r="ES578" s="46"/>
      <c r="ET578" s="46"/>
      <c r="EU578" s="46"/>
      <c r="EV578" s="46"/>
      <c r="EW578" s="49"/>
      <c r="EX578" s="46"/>
      <c r="EY578" s="46"/>
      <c r="EZ578" s="46"/>
      <c r="FA578" s="49"/>
      <c r="FB578" s="46"/>
      <c r="FC578" s="46"/>
      <c r="FD578" s="46"/>
      <c r="FE578" s="49"/>
      <c r="FF578" s="46"/>
      <c r="FG578" s="46"/>
      <c r="FH578" s="46"/>
      <c r="FI578" s="46"/>
      <c r="FJ578" s="46"/>
    </row>
    <row r="579" spans="1:166" ht="15" customHeight="1">
      <c r="A579" s="46">
        <v>575</v>
      </c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46"/>
      <c r="CG579" s="46"/>
      <c r="CH579" s="46"/>
      <c r="CI579" s="46"/>
      <c r="CJ579" s="46"/>
      <c r="CK579" s="46"/>
      <c r="CL579" s="46"/>
      <c r="CM579" s="46"/>
      <c r="CN579" s="46"/>
      <c r="CO579" s="46"/>
      <c r="CP579" s="46"/>
      <c r="CQ579" s="46"/>
      <c r="CR579" s="46"/>
      <c r="CS579" s="46"/>
      <c r="CT579" s="46"/>
      <c r="CU579" s="46"/>
      <c r="CV579" s="46"/>
      <c r="CW579" s="46"/>
      <c r="CX579" s="46"/>
      <c r="CY579" s="46"/>
      <c r="CZ579" s="46"/>
      <c r="DA579" s="46"/>
      <c r="DB579" s="46"/>
      <c r="DC579" s="46"/>
      <c r="DD579" s="46"/>
      <c r="DE579" s="46"/>
      <c r="DF579" s="46"/>
      <c r="DG579" s="46"/>
      <c r="DH579" s="46"/>
      <c r="DI579" s="46"/>
      <c r="DJ579" s="46"/>
      <c r="DK579" s="46"/>
      <c r="DL579" s="46"/>
      <c r="DM579" s="46"/>
      <c r="DN579" s="46"/>
      <c r="DO579" s="46"/>
      <c r="DP579" s="46"/>
      <c r="DQ579" s="46"/>
      <c r="DR579" s="46"/>
      <c r="DS579" s="46"/>
      <c r="DT579" s="46"/>
      <c r="DU579" s="46"/>
      <c r="DV579" s="46"/>
      <c r="DW579" s="46"/>
      <c r="DX579" s="46"/>
      <c r="DY579" s="46"/>
      <c r="DZ579" s="46"/>
      <c r="EA579" s="46"/>
      <c r="EB579" s="46"/>
      <c r="EC579" s="46"/>
      <c r="ED579" s="46"/>
      <c r="EE579" s="46"/>
      <c r="EF579" s="46"/>
      <c r="EG579" s="46"/>
      <c r="EH579" s="46"/>
      <c r="EI579" s="46"/>
      <c r="EJ579" s="46"/>
      <c r="EK579" s="46"/>
      <c r="EL579" s="46"/>
      <c r="EM579" s="46"/>
      <c r="EN579" s="46"/>
      <c r="EO579" s="46"/>
      <c r="EP579" s="46"/>
      <c r="EQ579" s="46"/>
      <c r="ER579" s="46"/>
      <c r="ES579" s="46"/>
      <c r="ET579" s="46"/>
      <c r="EU579" s="46"/>
      <c r="EV579" s="46"/>
      <c r="EW579" s="49"/>
      <c r="EX579" s="46"/>
      <c r="EY579" s="46"/>
      <c r="EZ579" s="46"/>
      <c r="FA579" s="49"/>
      <c r="FB579" s="46"/>
      <c r="FC579" s="46"/>
      <c r="FD579" s="46"/>
      <c r="FE579" s="49"/>
      <c r="FF579" s="46"/>
      <c r="FG579" s="46"/>
      <c r="FH579" s="46"/>
      <c r="FI579" s="46"/>
      <c r="FJ579" s="46"/>
    </row>
    <row r="580" spans="1:166" ht="15" customHeight="1">
      <c r="A580" s="46">
        <v>576</v>
      </c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46"/>
      <c r="CG580" s="46"/>
      <c r="CH580" s="46"/>
      <c r="CI580" s="46"/>
      <c r="CJ580" s="46"/>
      <c r="CK580" s="46"/>
      <c r="CL580" s="46"/>
      <c r="CM580" s="46"/>
      <c r="CN580" s="46"/>
      <c r="CO580" s="46"/>
      <c r="CP580" s="46"/>
      <c r="CQ580" s="46"/>
      <c r="CR580" s="46"/>
      <c r="CS580" s="46"/>
      <c r="CT580" s="46"/>
      <c r="CU580" s="46"/>
      <c r="CV580" s="46"/>
      <c r="CW580" s="46"/>
      <c r="CX580" s="46"/>
      <c r="CY580" s="46"/>
      <c r="CZ580" s="46"/>
      <c r="DA580" s="46"/>
      <c r="DB580" s="46"/>
      <c r="DC580" s="46"/>
      <c r="DD580" s="46"/>
      <c r="DE580" s="46"/>
      <c r="DF580" s="46"/>
      <c r="DG580" s="46"/>
      <c r="DH580" s="46"/>
      <c r="DI580" s="46"/>
      <c r="DJ580" s="46"/>
      <c r="DK580" s="46"/>
      <c r="DL580" s="46"/>
      <c r="DM580" s="46"/>
      <c r="DN580" s="46"/>
      <c r="DO580" s="46"/>
      <c r="DP580" s="46"/>
      <c r="DQ580" s="46"/>
      <c r="DR580" s="46"/>
      <c r="DS580" s="46"/>
      <c r="DT580" s="46"/>
      <c r="DU580" s="46"/>
      <c r="DV580" s="46"/>
      <c r="DW580" s="46"/>
      <c r="DX580" s="46"/>
      <c r="DY580" s="46"/>
      <c r="DZ580" s="46"/>
      <c r="EA580" s="46"/>
      <c r="EB580" s="46"/>
      <c r="EC580" s="46"/>
      <c r="ED580" s="46"/>
      <c r="EE580" s="46"/>
      <c r="EF580" s="46"/>
      <c r="EG580" s="46"/>
      <c r="EH580" s="46"/>
      <c r="EI580" s="46"/>
      <c r="EJ580" s="46"/>
      <c r="EK580" s="46"/>
      <c r="EL580" s="46"/>
      <c r="EM580" s="46"/>
      <c r="EN580" s="46"/>
      <c r="EO580" s="46"/>
      <c r="EP580" s="46"/>
      <c r="EQ580" s="46"/>
      <c r="ER580" s="46"/>
      <c r="ES580" s="46"/>
      <c r="ET580" s="46"/>
      <c r="EU580" s="46"/>
      <c r="EV580" s="46"/>
      <c r="EW580" s="49"/>
      <c r="EX580" s="46"/>
      <c r="EY580" s="46"/>
      <c r="EZ580" s="46"/>
      <c r="FA580" s="49"/>
      <c r="FB580" s="46"/>
      <c r="FC580" s="46"/>
      <c r="FD580" s="46"/>
      <c r="FE580" s="49"/>
      <c r="FF580" s="46"/>
      <c r="FG580" s="46"/>
      <c r="FH580" s="46"/>
      <c r="FI580" s="46"/>
      <c r="FJ580" s="46"/>
    </row>
    <row r="581" spans="1:166" ht="15" customHeight="1">
      <c r="A581" s="46">
        <v>577</v>
      </c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46"/>
      <c r="CG581" s="46"/>
      <c r="CH581" s="46"/>
      <c r="CI581" s="46"/>
      <c r="CJ581" s="46"/>
      <c r="CK581" s="46"/>
      <c r="CL581" s="46"/>
      <c r="CM581" s="46"/>
      <c r="CN581" s="46"/>
      <c r="CO581" s="46"/>
      <c r="CP581" s="46"/>
      <c r="CQ581" s="46"/>
      <c r="CR581" s="46"/>
      <c r="CS581" s="46"/>
      <c r="CT581" s="46"/>
      <c r="CU581" s="46"/>
      <c r="CV581" s="46"/>
      <c r="CW581" s="46"/>
      <c r="CX581" s="46"/>
      <c r="CY581" s="46"/>
      <c r="CZ581" s="46"/>
      <c r="DA581" s="46"/>
      <c r="DB581" s="46"/>
      <c r="DC581" s="46"/>
      <c r="DD581" s="46"/>
      <c r="DE581" s="46"/>
      <c r="DF581" s="46"/>
      <c r="DG581" s="46"/>
      <c r="DH581" s="46"/>
      <c r="DI581" s="46"/>
      <c r="DJ581" s="46"/>
      <c r="DK581" s="46"/>
      <c r="DL581" s="46"/>
      <c r="DM581" s="46"/>
      <c r="DN581" s="46"/>
      <c r="DO581" s="46"/>
      <c r="DP581" s="46"/>
      <c r="DQ581" s="46"/>
      <c r="DR581" s="46"/>
      <c r="DS581" s="46"/>
      <c r="DT581" s="46"/>
      <c r="DU581" s="46"/>
      <c r="DV581" s="46"/>
      <c r="DW581" s="46"/>
      <c r="DX581" s="46"/>
      <c r="DY581" s="46"/>
      <c r="DZ581" s="46"/>
      <c r="EA581" s="46"/>
      <c r="EB581" s="46"/>
      <c r="EC581" s="46"/>
      <c r="ED581" s="46"/>
      <c r="EE581" s="46"/>
      <c r="EF581" s="46"/>
      <c r="EG581" s="46"/>
      <c r="EH581" s="46"/>
      <c r="EI581" s="46"/>
      <c r="EJ581" s="46"/>
      <c r="EK581" s="46"/>
      <c r="EL581" s="46"/>
      <c r="EM581" s="46"/>
      <c r="EN581" s="46"/>
      <c r="EO581" s="46"/>
      <c r="EP581" s="46"/>
      <c r="EQ581" s="46"/>
      <c r="ER581" s="46"/>
      <c r="ES581" s="46"/>
      <c r="ET581" s="46"/>
      <c r="EU581" s="46"/>
      <c r="EV581" s="46"/>
      <c r="EW581" s="49"/>
      <c r="EX581" s="46"/>
      <c r="EY581" s="46"/>
      <c r="EZ581" s="46"/>
      <c r="FA581" s="49"/>
      <c r="FB581" s="46"/>
      <c r="FC581" s="46"/>
      <c r="FD581" s="46"/>
      <c r="FE581" s="49"/>
      <c r="FF581" s="46"/>
      <c r="FG581" s="46"/>
      <c r="FH581" s="46"/>
      <c r="FI581" s="46"/>
      <c r="FJ581" s="46"/>
    </row>
    <row r="582" spans="1:166" ht="15" customHeight="1">
      <c r="A582" s="46">
        <v>578</v>
      </c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6"/>
      <c r="CI582" s="46"/>
      <c r="CJ582" s="46"/>
      <c r="CK582" s="46"/>
      <c r="CL582" s="46"/>
      <c r="CM582" s="46"/>
      <c r="CN582" s="46"/>
      <c r="CO582" s="46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  <c r="DK582" s="46"/>
      <c r="DL582" s="46"/>
      <c r="DM582" s="46"/>
      <c r="DN582" s="46"/>
      <c r="DO582" s="46"/>
      <c r="DP582" s="46"/>
      <c r="DQ582" s="46"/>
      <c r="DR582" s="46"/>
      <c r="DS582" s="46"/>
      <c r="DT582" s="46"/>
      <c r="DU582" s="46"/>
      <c r="DV582" s="46"/>
      <c r="DW582" s="46"/>
      <c r="DX582" s="46"/>
      <c r="DY582" s="46"/>
      <c r="DZ582" s="46"/>
      <c r="EA582" s="46"/>
      <c r="EB582" s="46"/>
      <c r="EC582" s="46"/>
      <c r="ED582" s="46"/>
      <c r="EE582" s="46"/>
      <c r="EF582" s="46"/>
      <c r="EG582" s="46"/>
      <c r="EH582" s="46"/>
      <c r="EI582" s="46"/>
      <c r="EJ582" s="46"/>
      <c r="EK582" s="46"/>
      <c r="EL582" s="46"/>
      <c r="EM582" s="46"/>
      <c r="EN582" s="46"/>
      <c r="EO582" s="46"/>
      <c r="EP582" s="46"/>
      <c r="EQ582" s="46"/>
      <c r="ER582" s="46"/>
      <c r="ES582" s="46"/>
      <c r="ET582" s="46"/>
      <c r="EU582" s="46"/>
      <c r="EV582" s="46"/>
      <c r="EW582" s="49"/>
      <c r="EX582" s="46"/>
      <c r="EY582" s="46"/>
      <c r="EZ582" s="46"/>
      <c r="FA582" s="49"/>
      <c r="FB582" s="46"/>
      <c r="FC582" s="46"/>
      <c r="FD582" s="46"/>
      <c r="FE582" s="49"/>
      <c r="FF582" s="46"/>
      <c r="FG582" s="46"/>
      <c r="FH582" s="46"/>
      <c r="FI582" s="46"/>
      <c r="FJ582" s="46"/>
    </row>
    <row r="583" spans="1:166" ht="15" customHeight="1">
      <c r="A583" s="46">
        <v>579</v>
      </c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46"/>
      <c r="CG583" s="46"/>
      <c r="CH583" s="46"/>
      <c r="CI583" s="46"/>
      <c r="CJ583" s="46"/>
      <c r="CK583" s="46"/>
      <c r="CL583" s="46"/>
      <c r="CM583" s="46"/>
      <c r="CN583" s="46"/>
      <c r="CO583" s="46"/>
      <c r="CP583" s="46"/>
      <c r="CQ583" s="46"/>
      <c r="CR583" s="46"/>
      <c r="CS583" s="46"/>
      <c r="CT583" s="46"/>
      <c r="CU583" s="46"/>
      <c r="CV583" s="46"/>
      <c r="CW583" s="46"/>
      <c r="CX583" s="46"/>
      <c r="CY583" s="46"/>
      <c r="CZ583" s="46"/>
      <c r="DA583" s="46"/>
      <c r="DB583" s="46"/>
      <c r="DC583" s="46"/>
      <c r="DD583" s="46"/>
      <c r="DE583" s="46"/>
      <c r="DF583" s="46"/>
      <c r="DG583" s="46"/>
      <c r="DH583" s="46"/>
      <c r="DI583" s="46"/>
      <c r="DJ583" s="46"/>
      <c r="DK583" s="46"/>
      <c r="DL583" s="46"/>
      <c r="DM583" s="46"/>
      <c r="DN583" s="46"/>
      <c r="DO583" s="46"/>
      <c r="DP583" s="46"/>
      <c r="DQ583" s="46"/>
      <c r="DR583" s="46"/>
      <c r="DS583" s="46"/>
      <c r="DT583" s="46"/>
      <c r="DU583" s="46"/>
      <c r="DV583" s="46"/>
      <c r="DW583" s="46"/>
      <c r="DX583" s="46"/>
      <c r="DY583" s="46"/>
      <c r="DZ583" s="46"/>
      <c r="EA583" s="46"/>
      <c r="EB583" s="46"/>
      <c r="EC583" s="46"/>
      <c r="ED583" s="46"/>
      <c r="EE583" s="46"/>
      <c r="EF583" s="46"/>
      <c r="EG583" s="46"/>
      <c r="EH583" s="46"/>
      <c r="EI583" s="46"/>
      <c r="EJ583" s="46"/>
      <c r="EK583" s="46"/>
      <c r="EL583" s="46"/>
      <c r="EM583" s="46"/>
      <c r="EN583" s="46"/>
      <c r="EO583" s="46"/>
      <c r="EP583" s="46"/>
      <c r="EQ583" s="46"/>
      <c r="ER583" s="46"/>
      <c r="ES583" s="46"/>
      <c r="ET583" s="46"/>
      <c r="EU583" s="46"/>
      <c r="EV583" s="46"/>
      <c r="EW583" s="49"/>
      <c r="EX583" s="46"/>
      <c r="EY583" s="46"/>
      <c r="EZ583" s="46"/>
      <c r="FA583" s="49"/>
      <c r="FB583" s="46"/>
      <c r="FC583" s="46"/>
      <c r="FD583" s="46"/>
      <c r="FE583" s="49"/>
      <c r="FF583" s="46"/>
      <c r="FG583" s="46"/>
      <c r="FH583" s="46"/>
      <c r="FI583" s="46"/>
      <c r="FJ583" s="46"/>
    </row>
    <row r="584" spans="1:166" ht="15" customHeight="1">
      <c r="A584" s="46">
        <v>580</v>
      </c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46"/>
      <c r="CG584" s="46"/>
      <c r="CH584" s="46"/>
      <c r="CI584" s="46"/>
      <c r="CJ584" s="46"/>
      <c r="CK584" s="46"/>
      <c r="CL584" s="46"/>
      <c r="CM584" s="46"/>
      <c r="CN584" s="46"/>
      <c r="CO584" s="46"/>
      <c r="CP584" s="46"/>
      <c r="CQ584" s="46"/>
      <c r="CR584" s="46"/>
      <c r="CS584" s="46"/>
      <c r="CT584" s="46"/>
      <c r="CU584" s="46"/>
      <c r="CV584" s="46"/>
      <c r="CW584" s="46"/>
      <c r="CX584" s="46"/>
      <c r="CY584" s="46"/>
      <c r="CZ584" s="46"/>
      <c r="DA584" s="46"/>
      <c r="DB584" s="46"/>
      <c r="DC584" s="46"/>
      <c r="DD584" s="46"/>
      <c r="DE584" s="46"/>
      <c r="DF584" s="46"/>
      <c r="DG584" s="46"/>
      <c r="DH584" s="46"/>
      <c r="DI584" s="46"/>
      <c r="DJ584" s="46"/>
      <c r="DK584" s="46"/>
      <c r="DL584" s="46"/>
      <c r="DM584" s="46"/>
      <c r="DN584" s="46"/>
      <c r="DO584" s="46"/>
      <c r="DP584" s="46"/>
      <c r="DQ584" s="46"/>
      <c r="DR584" s="46"/>
      <c r="DS584" s="46"/>
      <c r="DT584" s="46"/>
      <c r="DU584" s="46"/>
      <c r="DV584" s="46"/>
      <c r="DW584" s="46"/>
      <c r="DX584" s="46"/>
      <c r="DY584" s="46"/>
      <c r="DZ584" s="46"/>
      <c r="EA584" s="46"/>
      <c r="EB584" s="46"/>
      <c r="EC584" s="46"/>
      <c r="ED584" s="46"/>
      <c r="EE584" s="46"/>
      <c r="EF584" s="46"/>
      <c r="EG584" s="46"/>
      <c r="EH584" s="46"/>
      <c r="EI584" s="46"/>
      <c r="EJ584" s="46"/>
      <c r="EK584" s="46"/>
      <c r="EL584" s="46"/>
      <c r="EM584" s="46"/>
      <c r="EN584" s="46"/>
      <c r="EO584" s="46"/>
      <c r="EP584" s="46"/>
      <c r="EQ584" s="46"/>
      <c r="ER584" s="46"/>
      <c r="ES584" s="46"/>
      <c r="ET584" s="46"/>
      <c r="EU584" s="46"/>
      <c r="EV584" s="46"/>
      <c r="EW584" s="49"/>
      <c r="EX584" s="46"/>
      <c r="EY584" s="46"/>
      <c r="EZ584" s="46"/>
      <c r="FA584" s="49"/>
      <c r="FB584" s="46"/>
      <c r="FC584" s="46"/>
      <c r="FD584" s="46"/>
      <c r="FE584" s="49"/>
      <c r="FF584" s="46"/>
      <c r="FG584" s="46"/>
      <c r="FH584" s="46"/>
      <c r="FI584" s="46"/>
      <c r="FJ584" s="46"/>
    </row>
    <row r="585" spans="1:166" ht="15" customHeight="1">
      <c r="A585" s="46">
        <v>581</v>
      </c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  <c r="CB585" s="46"/>
      <c r="CC585" s="46"/>
      <c r="CD585" s="46"/>
      <c r="CE585" s="46"/>
      <c r="CF585" s="46"/>
      <c r="CG585" s="46"/>
      <c r="CH585" s="46"/>
      <c r="CI585" s="46"/>
      <c r="CJ585" s="46"/>
      <c r="CK585" s="46"/>
      <c r="CL585" s="46"/>
      <c r="CM585" s="46"/>
      <c r="CN585" s="46"/>
      <c r="CO585" s="46"/>
      <c r="CP585" s="46"/>
      <c r="CQ585" s="46"/>
      <c r="CR585" s="46"/>
      <c r="CS585" s="46"/>
      <c r="CT585" s="46"/>
      <c r="CU585" s="46"/>
      <c r="CV585" s="46"/>
      <c r="CW585" s="46"/>
      <c r="CX585" s="46"/>
      <c r="CY585" s="46"/>
      <c r="CZ585" s="46"/>
      <c r="DA585" s="46"/>
      <c r="DB585" s="46"/>
      <c r="DC585" s="46"/>
      <c r="DD585" s="46"/>
      <c r="DE585" s="46"/>
      <c r="DF585" s="46"/>
      <c r="DG585" s="46"/>
      <c r="DH585" s="46"/>
      <c r="DI585" s="46"/>
      <c r="DJ585" s="46"/>
      <c r="DK585" s="46"/>
      <c r="DL585" s="46"/>
      <c r="DM585" s="46"/>
      <c r="DN585" s="46"/>
      <c r="DO585" s="46"/>
      <c r="DP585" s="46"/>
      <c r="DQ585" s="46"/>
      <c r="DR585" s="46"/>
      <c r="DS585" s="46"/>
      <c r="DT585" s="46"/>
      <c r="DU585" s="46"/>
      <c r="DV585" s="46"/>
      <c r="DW585" s="46"/>
      <c r="DX585" s="46"/>
      <c r="DY585" s="46"/>
      <c r="DZ585" s="46"/>
      <c r="EA585" s="46"/>
      <c r="EB585" s="46"/>
      <c r="EC585" s="46"/>
      <c r="ED585" s="46"/>
      <c r="EE585" s="46"/>
      <c r="EF585" s="46"/>
      <c r="EG585" s="46"/>
      <c r="EH585" s="46"/>
      <c r="EI585" s="46"/>
      <c r="EJ585" s="46"/>
      <c r="EK585" s="46"/>
      <c r="EL585" s="46"/>
      <c r="EM585" s="46"/>
      <c r="EN585" s="46"/>
      <c r="EO585" s="46"/>
      <c r="EP585" s="46"/>
      <c r="EQ585" s="46"/>
      <c r="ER585" s="46"/>
      <c r="ES585" s="46"/>
      <c r="ET585" s="46"/>
      <c r="EU585" s="46"/>
      <c r="EV585" s="46"/>
      <c r="EW585" s="49"/>
      <c r="EX585" s="46"/>
      <c r="EY585" s="46"/>
      <c r="EZ585" s="46"/>
      <c r="FA585" s="49"/>
      <c r="FB585" s="46"/>
      <c r="FC585" s="46"/>
      <c r="FD585" s="46"/>
      <c r="FE585" s="49"/>
      <c r="FF585" s="46"/>
      <c r="FG585" s="46"/>
      <c r="FH585" s="46"/>
      <c r="FI585" s="46"/>
      <c r="FJ585" s="46"/>
    </row>
    <row r="586" spans="1:166" ht="15" customHeight="1">
      <c r="A586" s="46">
        <v>582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  <c r="CE586" s="46"/>
      <c r="CF586" s="46"/>
      <c r="CG586" s="46"/>
      <c r="CH586" s="46"/>
      <c r="CI586" s="46"/>
      <c r="CJ586" s="46"/>
      <c r="CK586" s="46"/>
      <c r="CL586" s="46"/>
      <c r="CM586" s="46"/>
      <c r="CN586" s="46"/>
      <c r="CO586" s="46"/>
      <c r="CP586" s="46"/>
      <c r="CQ586" s="46"/>
      <c r="CR586" s="46"/>
      <c r="CS586" s="46"/>
      <c r="CT586" s="46"/>
      <c r="CU586" s="46"/>
      <c r="CV586" s="46"/>
      <c r="CW586" s="46"/>
      <c r="CX586" s="46"/>
      <c r="CY586" s="46"/>
      <c r="CZ586" s="46"/>
      <c r="DA586" s="46"/>
      <c r="DB586" s="46"/>
      <c r="DC586" s="46"/>
      <c r="DD586" s="46"/>
      <c r="DE586" s="46"/>
      <c r="DF586" s="46"/>
      <c r="DG586" s="46"/>
      <c r="DH586" s="46"/>
      <c r="DI586" s="46"/>
      <c r="DJ586" s="46"/>
      <c r="DK586" s="46"/>
      <c r="DL586" s="46"/>
      <c r="DM586" s="46"/>
      <c r="DN586" s="46"/>
      <c r="DO586" s="46"/>
      <c r="DP586" s="46"/>
      <c r="DQ586" s="46"/>
      <c r="DR586" s="46"/>
      <c r="DS586" s="46"/>
      <c r="DT586" s="46"/>
      <c r="DU586" s="46"/>
      <c r="DV586" s="46"/>
      <c r="DW586" s="46"/>
      <c r="DX586" s="46"/>
      <c r="DY586" s="46"/>
      <c r="DZ586" s="46"/>
      <c r="EA586" s="46"/>
      <c r="EB586" s="46"/>
      <c r="EC586" s="46"/>
      <c r="ED586" s="46"/>
      <c r="EE586" s="46"/>
      <c r="EF586" s="46"/>
      <c r="EG586" s="46"/>
      <c r="EH586" s="46"/>
      <c r="EI586" s="46"/>
      <c r="EJ586" s="46"/>
      <c r="EK586" s="46"/>
      <c r="EL586" s="46"/>
      <c r="EM586" s="46"/>
      <c r="EN586" s="46"/>
      <c r="EO586" s="46"/>
      <c r="EP586" s="46"/>
      <c r="EQ586" s="46"/>
      <c r="ER586" s="46"/>
      <c r="ES586" s="46"/>
      <c r="ET586" s="46"/>
      <c r="EU586" s="46"/>
      <c r="EV586" s="46"/>
      <c r="EW586" s="49"/>
      <c r="EX586" s="46"/>
      <c r="EY586" s="46"/>
      <c r="EZ586" s="46"/>
      <c r="FA586" s="49"/>
      <c r="FB586" s="46"/>
      <c r="FC586" s="46"/>
      <c r="FD586" s="46"/>
      <c r="FE586" s="49"/>
      <c r="FF586" s="46"/>
      <c r="FG586" s="46"/>
      <c r="FH586" s="46"/>
      <c r="FI586" s="46"/>
      <c r="FJ586" s="46"/>
    </row>
    <row r="587" spans="1:166" ht="15" customHeight="1">
      <c r="A587" s="46">
        <v>583</v>
      </c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  <c r="CE587" s="46"/>
      <c r="CF587" s="46"/>
      <c r="CG587" s="46"/>
      <c r="CH587" s="46"/>
      <c r="CI587" s="46"/>
      <c r="CJ587" s="46"/>
      <c r="CK587" s="46"/>
      <c r="CL587" s="46"/>
      <c r="CM587" s="46"/>
      <c r="CN587" s="46"/>
      <c r="CO587" s="46"/>
      <c r="CP587" s="46"/>
      <c r="CQ587" s="46"/>
      <c r="CR587" s="46"/>
      <c r="CS587" s="46"/>
      <c r="CT587" s="46"/>
      <c r="CU587" s="46"/>
      <c r="CV587" s="46"/>
      <c r="CW587" s="46"/>
      <c r="CX587" s="46"/>
      <c r="CY587" s="46"/>
      <c r="CZ587" s="46"/>
      <c r="DA587" s="46"/>
      <c r="DB587" s="46"/>
      <c r="DC587" s="46"/>
      <c r="DD587" s="46"/>
      <c r="DE587" s="46"/>
      <c r="DF587" s="46"/>
      <c r="DG587" s="46"/>
      <c r="DH587" s="46"/>
      <c r="DI587" s="46"/>
      <c r="DJ587" s="46"/>
      <c r="DK587" s="46"/>
      <c r="DL587" s="46"/>
      <c r="DM587" s="46"/>
      <c r="DN587" s="46"/>
      <c r="DO587" s="46"/>
      <c r="DP587" s="46"/>
      <c r="DQ587" s="46"/>
      <c r="DR587" s="46"/>
      <c r="DS587" s="46"/>
      <c r="DT587" s="46"/>
      <c r="DU587" s="46"/>
      <c r="DV587" s="46"/>
      <c r="DW587" s="46"/>
      <c r="DX587" s="46"/>
      <c r="DY587" s="46"/>
      <c r="DZ587" s="46"/>
      <c r="EA587" s="46"/>
      <c r="EB587" s="46"/>
      <c r="EC587" s="46"/>
      <c r="ED587" s="46"/>
      <c r="EE587" s="46"/>
      <c r="EF587" s="46"/>
      <c r="EG587" s="46"/>
      <c r="EH587" s="46"/>
      <c r="EI587" s="46"/>
      <c r="EJ587" s="46"/>
      <c r="EK587" s="46"/>
      <c r="EL587" s="46"/>
      <c r="EM587" s="46"/>
      <c r="EN587" s="46"/>
      <c r="EO587" s="46"/>
      <c r="EP587" s="46"/>
      <c r="EQ587" s="46"/>
      <c r="ER587" s="46"/>
      <c r="ES587" s="46"/>
      <c r="ET587" s="46"/>
      <c r="EU587" s="46"/>
      <c r="EV587" s="46"/>
      <c r="EW587" s="49"/>
      <c r="EX587" s="46"/>
      <c r="EY587" s="46"/>
      <c r="EZ587" s="46"/>
      <c r="FA587" s="49"/>
      <c r="FB587" s="46"/>
      <c r="FC587" s="46"/>
      <c r="FD587" s="46"/>
      <c r="FE587" s="49"/>
      <c r="FF587" s="46"/>
      <c r="FG587" s="46"/>
      <c r="FH587" s="46"/>
      <c r="FI587" s="46"/>
      <c r="FJ587" s="46"/>
    </row>
    <row r="588" spans="1:166" ht="15" customHeight="1">
      <c r="A588" s="46">
        <v>584</v>
      </c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  <c r="CE588" s="46"/>
      <c r="CF588" s="46"/>
      <c r="CG588" s="46"/>
      <c r="CH588" s="46"/>
      <c r="CI588" s="46"/>
      <c r="CJ588" s="46"/>
      <c r="CK588" s="46"/>
      <c r="CL588" s="46"/>
      <c r="CM588" s="46"/>
      <c r="CN588" s="46"/>
      <c r="CO588" s="46"/>
      <c r="CP588" s="46"/>
      <c r="CQ588" s="46"/>
      <c r="CR588" s="46"/>
      <c r="CS588" s="46"/>
      <c r="CT588" s="46"/>
      <c r="CU588" s="46"/>
      <c r="CV588" s="46"/>
      <c r="CW588" s="46"/>
      <c r="CX588" s="46"/>
      <c r="CY588" s="46"/>
      <c r="CZ588" s="46"/>
      <c r="DA588" s="46"/>
      <c r="DB588" s="46"/>
      <c r="DC588" s="46"/>
      <c r="DD588" s="46"/>
      <c r="DE588" s="46"/>
      <c r="DF588" s="46"/>
      <c r="DG588" s="46"/>
      <c r="DH588" s="46"/>
      <c r="DI588" s="46"/>
      <c r="DJ588" s="46"/>
      <c r="DK588" s="46"/>
      <c r="DL588" s="46"/>
      <c r="DM588" s="46"/>
      <c r="DN588" s="46"/>
      <c r="DO588" s="46"/>
      <c r="DP588" s="46"/>
      <c r="DQ588" s="46"/>
      <c r="DR588" s="46"/>
      <c r="DS588" s="46"/>
      <c r="DT588" s="46"/>
      <c r="DU588" s="46"/>
      <c r="DV588" s="46"/>
      <c r="DW588" s="46"/>
      <c r="DX588" s="46"/>
      <c r="DY588" s="46"/>
      <c r="DZ588" s="46"/>
      <c r="EA588" s="46"/>
      <c r="EB588" s="46"/>
      <c r="EC588" s="46"/>
      <c r="ED588" s="46"/>
      <c r="EE588" s="46"/>
      <c r="EF588" s="46"/>
      <c r="EG588" s="46"/>
      <c r="EH588" s="46"/>
      <c r="EI588" s="46"/>
      <c r="EJ588" s="46"/>
      <c r="EK588" s="46"/>
      <c r="EL588" s="46"/>
      <c r="EM588" s="46"/>
      <c r="EN588" s="46"/>
      <c r="EO588" s="46"/>
      <c r="EP588" s="46"/>
      <c r="EQ588" s="46"/>
      <c r="ER588" s="46"/>
      <c r="ES588" s="46"/>
      <c r="ET588" s="46"/>
      <c r="EU588" s="46"/>
      <c r="EV588" s="46"/>
      <c r="EW588" s="49"/>
      <c r="EX588" s="46"/>
      <c r="EY588" s="46"/>
      <c r="EZ588" s="46"/>
      <c r="FA588" s="49"/>
      <c r="FB588" s="46"/>
      <c r="FC588" s="46"/>
      <c r="FD588" s="46"/>
      <c r="FE588" s="49"/>
      <c r="FF588" s="46"/>
      <c r="FG588" s="46"/>
      <c r="FH588" s="46"/>
      <c r="FI588" s="46"/>
      <c r="FJ588" s="46"/>
    </row>
    <row r="589" spans="1:166" ht="15" customHeight="1">
      <c r="A589" s="46">
        <v>585</v>
      </c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  <c r="BY589" s="46"/>
      <c r="BZ589" s="46"/>
      <c r="CA589" s="46"/>
      <c r="CB589" s="46"/>
      <c r="CC589" s="46"/>
      <c r="CD589" s="46"/>
      <c r="CE589" s="46"/>
      <c r="CF589" s="46"/>
      <c r="CG589" s="46"/>
      <c r="CH589" s="46"/>
      <c r="CI589" s="46"/>
      <c r="CJ589" s="46"/>
      <c r="CK589" s="46"/>
      <c r="CL589" s="46"/>
      <c r="CM589" s="46"/>
      <c r="CN589" s="46"/>
      <c r="CO589" s="46"/>
      <c r="CP589" s="46"/>
      <c r="CQ589" s="46"/>
      <c r="CR589" s="46"/>
      <c r="CS589" s="46"/>
      <c r="CT589" s="46"/>
      <c r="CU589" s="46"/>
      <c r="CV589" s="46"/>
      <c r="CW589" s="46"/>
      <c r="CX589" s="46"/>
      <c r="CY589" s="46"/>
      <c r="CZ589" s="46"/>
      <c r="DA589" s="46"/>
      <c r="DB589" s="46"/>
      <c r="DC589" s="46"/>
      <c r="DD589" s="46"/>
      <c r="DE589" s="46"/>
      <c r="DF589" s="46"/>
      <c r="DG589" s="46"/>
      <c r="DH589" s="46"/>
      <c r="DI589" s="46"/>
      <c r="DJ589" s="46"/>
      <c r="DK589" s="46"/>
      <c r="DL589" s="46"/>
      <c r="DM589" s="46"/>
      <c r="DN589" s="46"/>
      <c r="DO589" s="46"/>
      <c r="DP589" s="46"/>
      <c r="DQ589" s="46"/>
      <c r="DR589" s="46"/>
      <c r="DS589" s="46"/>
      <c r="DT589" s="46"/>
      <c r="DU589" s="46"/>
      <c r="DV589" s="46"/>
      <c r="DW589" s="46"/>
      <c r="DX589" s="46"/>
      <c r="DY589" s="46"/>
      <c r="DZ589" s="46"/>
      <c r="EA589" s="46"/>
      <c r="EB589" s="46"/>
      <c r="EC589" s="46"/>
      <c r="ED589" s="46"/>
      <c r="EE589" s="46"/>
      <c r="EF589" s="46"/>
      <c r="EG589" s="46"/>
      <c r="EH589" s="46"/>
      <c r="EI589" s="46"/>
      <c r="EJ589" s="46"/>
      <c r="EK589" s="46"/>
      <c r="EL589" s="46"/>
      <c r="EM589" s="46"/>
      <c r="EN589" s="46"/>
      <c r="EO589" s="46"/>
      <c r="EP589" s="46"/>
      <c r="EQ589" s="46"/>
      <c r="ER589" s="46"/>
      <c r="ES589" s="46"/>
      <c r="ET589" s="46"/>
      <c r="EU589" s="46"/>
      <c r="EV589" s="46"/>
      <c r="EW589" s="49"/>
      <c r="EX589" s="46"/>
      <c r="EY589" s="46"/>
      <c r="EZ589" s="46"/>
      <c r="FA589" s="49"/>
      <c r="FB589" s="46"/>
      <c r="FC589" s="46"/>
      <c r="FD589" s="46"/>
      <c r="FE589" s="49"/>
      <c r="FF589" s="46"/>
      <c r="FG589" s="46"/>
      <c r="FH589" s="46"/>
      <c r="FI589" s="46"/>
      <c r="FJ589" s="46"/>
    </row>
    <row r="590" spans="1:166" ht="15" customHeight="1">
      <c r="A590" s="46">
        <v>586</v>
      </c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  <c r="BY590" s="46"/>
      <c r="BZ590" s="46"/>
      <c r="CA590" s="46"/>
      <c r="CB590" s="46"/>
      <c r="CC590" s="46"/>
      <c r="CD590" s="46"/>
      <c r="CE590" s="46"/>
      <c r="CF590" s="46"/>
      <c r="CG590" s="46"/>
      <c r="CH590" s="46"/>
      <c r="CI590" s="46"/>
      <c r="CJ590" s="46"/>
      <c r="CK590" s="46"/>
      <c r="CL590" s="46"/>
      <c r="CM590" s="46"/>
      <c r="CN590" s="46"/>
      <c r="CO590" s="46"/>
      <c r="CP590" s="46"/>
      <c r="CQ590" s="46"/>
      <c r="CR590" s="46"/>
      <c r="CS590" s="46"/>
      <c r="CT590" s="46"/>
      <c r="CU590" s="46"/>
      <c r="CV590" s="46"/>
      <c r="CW590" s="46"/>
      <c r="CX590" s="46"/>
      <c r="CY590" s="46"/>
      <c r="CZ590" s="46"/>
      <c r="DA590" s="46"/>
      <c r="DB590" s="46"/>
      <c r="DC590" s="46"/>
      <c r="DD590" s="46"/>
      <c r="DE590" s="46"/>
      <c r="DF590" s="46"/>
      <c r="DG590" s="46"/>
      <c r="DH590" s="46"/>
      <c r="DI590" s="46"/>
      <c r="DJ590" s="46"/>
      <c r="DK590" s="46"/>
      <c r="DL590" s="46"/>
      <c r="DM590" s="46"/>
      <c r="DN590" s="46"/>
      <c r="DO590" s="46"/>
      <c r="DP590" s="46"/>
      <c r="DQ590" s="46"/>
      <c r="DR590" s="46"/>
      <c r="DS590" s="46"/>
      <c r="DT590" s="46"/>
      <c r="DU590" s="46"/>
      <c r="DV590" s="46"/>
      <c r="DW590" s="46"/>
      <c r="DX590" s="46"/>
      <c r="DY590" s="46"/>
      <c r="DZ590" s="46"/>
      <c r="EA590" s="46"/>
      <c r="EB590" s="46"/>
      <c r="EC590" s="46"/>
      <c r="ED590" s="46"/>
      <c r="EE590" s="46"/>
      <c r="EF590" s="46"/>
      <c r="EG590" s="46"/>
      <c r="EH590" s="46"/>
      <c r="EI590" s="46"/>
      <c r="EJ590" s="46"/>
      <c r="EK590" s="46"/>
      <c r="EL590" s="46"/>
      <c r="EM590" s="46"/>
      <c r="EN590" s="46"/>
      <c r="EO590" s="46"/>
      <c r="EP590" s="46"/>
      <c r="EQ590" s="46"/>
      <c r="ER590" s="46"/>
      <c r="ES590" s="46"/>
      <c r="ET590" s="46"/>
      <c r="EU590" s="46"/>
      <c r="EV590" s="46"/>
      <c r="EW590" s="49"/>
      <c r="EX590" s="46"/>
      <c r="EY590" s="46"/>
      <c r="EZ590" s="46"/>
      <c r="FA590" s="49"/>
      <c r="FB590" s="46"/>
      <c r="FC590" s="46"/>
      <c r="FD590" s="46"/>
      <c r="FE590" s="49"/>
      <c r="FF590" s="46"/>
      <c r="FG590" s="46"/>
      <c r="FH590" s="46"/>
      <c r="FI590" s="46"/>
      <c r="FJ590" s="46"/>
    </row>
    <row r="591" spans="1:166" ht="15" customHeight="1">
      <c r="A591" s="46">
        <v>587</v>
      </c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46"/>
      <c r="CG591" s="46"/>
      <c r="CH591" s="46"/>
      <c r="CI591" s="46"/>
      <c r="CJ591" s="46"/>
      <c r="CK591" s="46"/>
      <c r="CL591" s="46"/>
      <c r="CM591" s="46"/>
      <c r="CN591" s="46"/>
      <c r="CO591" s="46"/>
      <c r="CP591" s="46"/>
      <c r="CQ591" s="46"/>
      <c r="CR591" s="46"/>
      <c r="CS591" s="46"/>
      <c r="CT591" s="46"/>
      <c r="CU591" s="46"/>
      <c r="CV591" s="46"/>
      <c r="CW591" s="46"/>
      <c r="CX591" s="46"/>
      <c r="CY591" s="46"/>
      <c r="CZ591" s="46"/>
      <c r="DA591" s="46"/>
      <c r="DB591" s="46"/>
      <c r="DC591" s="46"/>
      <c r="DD591" s="46"/>
      <c r="DE591" s="46"/>
      <c r="DF591" s="46"/>
      <c r="DG591" s="46"/>
      <c r="DH591" s="46"/>
      <c r="DI591" s="46"/>
      <c r="DJ591" s="46"/>
      <c r="DK591" s="46"/>
      <c r="DL591" s="46"/>
      <c r="DM591" s="46"/>
      <c r="DN591" s="46"/>
      <c r="DO591" s="46"/>
      <c r="DP591" s="46"/>
      <c r="DQ591" s="46"/>
      <c r="DR591" s="46"/>
      <c r="DS591" s="46"/>
      <c r="DT591" s="46"/>
      <c r="DU591" s="46"/>
      <c r="DV591" s="46"/>
      <c r="DW591" s="46"/>
      <c r="DX591" s="46"/>
      <c r="DY591" s="46"/>
      <c r="DZ591" s="46"/>
      <c r="EA591" s="46"/>
      <c r="EB591" s="46"/>
      <c r="EC591" s="46"/>
      <c r="ED591" s="46"/>
      <c r="EE591" s="46"/>
      <c r="EF591" s="46"/>
      <c r="EG591" s="46"/>
      <c r="EH591" s="46"/>
      <c r="EI591" s="46"/>
      <c r="EJ591" s="46"/>
      <c r="EK591" s="46"/>
      <c r="EL591" s="46"/>
      <c r="EM591" s="46"/>
      <c r="EN591" s="46"/>
      <c r="EO591" s="46"/>
      <c r="EP591" s="46"/>
      <c r="EQ591" s="46"/>
      <c r="ER591" s="46"/>
      <c r="ES591" s="46"/>
      <c r="ET591" s="46"/>
      <c r="EU591" s="46"/>
      <c r="EV591" s="46"/>
      <c r="EW591" s="49"/>
      <c r="EX591" s="46"/>
      <c r="EY591" s="46"/>
      <c r="EZ591" s="46"/>
      <c r="FA591" s="49"/>
      <c r="FB591" s="46"/>
      <c r="FC591" s="46"/>
      <c r="FD591" s="46"/>
      <c r="FE591" s="49"/>
      <c r="FF591" s="46"/>
      <c r="FG591" s="46"/>
      <c r="FH591" s="46"/>
      <c r="FI591" s="46"/>
      <c r="FJ591" s="46"/>
    </row>
    <row r="592" spans="1:166" ht="15" customHeight="1">
      <c r="A592" s="46">
        <v>588</v>
      </c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46"/>
      <c r="CG592" s="46"/>
      <c r="CH592" s="46"/>
      <c r="CI592" s="46"/>
      <c r="CJ592" s="46"/>
      <c r="CK592" s="46"/>
      <c r="CL592" s="46"/>
      <c r="CM592" s="46"/>
      <c r="CN592" s="46"/>
      <c r="CO592" s="46"/>
      <c r="CP592" s="46"/>
      <c r="CQ592" s="46"/>
      <c r="CR592" s="46"/>
      <c r="CS592" s="46"/>
      <c r="CT592" s="46"/>
      <c r="CU592" s="46"/>
      <c r="CV592" s="46"/>
      <c r="CW592" s="46"/>
      <c r="CX592" s="46"/>
      <c r="CY592" s="46"/>
      <c r="CZ592" s="46"/>
      <c r="DA592" s="46"/>
      <c r="DB592" s="46"/>
      <c r="DC592" s="46"/>
      <c r="DD592" s="46"/>
      <c r="DE592" s="46"/>
      <c r="DF592" s="46"/>
      <c r="DG592" s="46"/>
      <c r="DH592" s="46"/>
      <c r="DI592" s="46"/>
      <c r="DJ592" s="46"/>
      <c r="DK592" s="46"/>
      <c r="DL592" s="46"/>
      <c r="DM592" s="46"/>
      <c r="DN592" s="46"/>
      <c r="DO592" s="46"/>
      <c r="DP592" s="46"/>
      <c r="DQ592" s="46"/>
      <c r="DR592" s="46"/>
      <c r="DS592" s="46"/>
      <c r="DT592" s="46"/>
      <c r="DU592" s="46"/>
      <c r="DV592" s="46"/>
      <c r="DW592" s="46"/>
      <c r="DX592" s="46"/>
      <c r="DY592" s="46"/>
      <c r="DZ592" s="46"/>
      <c r="EA592" s="46"/>
      <c r="EB592" s="46"/>
      <c r="EC592" s="46"/>
      <c r="ED592" s="46"/>
      <c r="EE592" s="46"/>
      <c r="EF592" s="46"/>
      <c r="EG592" s="46"/>
      <c r="EH592" s="46"/>
      <c r="EI592" s="46"/>
      <c r="EJ592" s="46"/>
      <c r="EK592" s="46"/>
      <c r="EL592" s="46"/>
      <c r="EM592" s="46"/>
      <c r="EN592" s="46"/>
      <c r="EO592" s="46"/>
      <c r="EP592" s="46"/>
      <c r="EQ592" s="46"/>
      <c r="ER592" s="46"/>
      <c r="ES592" s="46"/>
      <c r="ET592" s="46"/>
      <c r="EU592" s="46"/>
      <c r="EV592" s="46"/>
      <c r="EW592" s="49"/>
      <c r="EX592" s="46"/>
      <c r="EY592" s="46"/>
      <c r="EZ592" s="46"/>
      <c r="FA592" s="49"/>
      <c r="FB592" s="46"/>
      <c r="FC592" s="46"/>
      <c r="FD592" s="46"/>
      <c r="FE592" s="49"/>
      <c r="FF592" s="46"/>
      <c r="FG592" s="46"/>
      <c r="FH592" s="46"/>
      <c r="FI592" s="46"/>
      <c r="FJ592" s="46"/>
    </row>
    <row r="593" spans="1:166" ht="15" customHeight="1">
      <c r="A593" s="46">
        <v>589</v>
      </c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46"/>
      <c r="CG593" s="46"/>
      <c r="CH593" s="46"/>
      <c r="CI593" s="46"/>
      <c r="CJ593" s="46"/>
      <c r="CK593" s="46"/>
      <c r="CL593" s="46"/>
      <c r="CM593" s="46"/>
      <c r="CN593" s="46"/>
      <c r="CO593" s="46"/>
      <c r="CP593" s="46"/>
      <c r="CQ593" s="46"/>
      <c r="CR593" s="46"/>
      <c r="CS593" s="46"/>
      <c r="CT593" s="46"/>
      <c r="CU593" s="46"/>
      <c r="CV593" s="46"/>
      <c r="CW593" s="46"/>
      <c r="CX593" s="46"/>
      <c r="CY593" s="46"/>
      <c r="CZ593" s="46"/>
      <c r="DA593" s="46"/>
      <c r="DB593" s="46"/>
      <c r="DC593" s="46"/>
      <c r="DD593" s="46"/>
      <c r="DE593" s="46"/>
      <c r="DF593" s="46"/>
      <c r="DG593" s="46"/>
      <c r="DH593" s="46"/>
      <c r="DI593" s="46"/>
      <c r="DJ593" s="46"/>
      <c r="DK593" s="46"/>
      <c r="DL593" s="46"/>
      <c r="DM593" s="46"/>
      <c r="DN593" s="46"/>
      <c r="DO593" s="46"/>
      <c r="DP593" s="46"/>
      <c r="DQ593" s="46"/>
      <c r="DR593" s="46"/>
      <c r="DS593" s="46"/>
      <c r="DT593" s="46"/>
      <c r="DU593" s="46"/>
      <c r="DV593" s="46"/>
      <c r="DW593" s="46"/>
      <c r="DX593" s="46"/>
      <c r="DY593" s="46"/>
      <c r="DZ593" s="46"/>
      <c r="EA593" s="46"/>
      <c r="EB593" s="46"/>
      <c r="EC593" s="46"/>
      <c r="ED593" s="46"/>
      <c r="EE593" s="46"/>
      <c r="EF593" s="46"/>
      <c r="EG593" s="46"/>
      <c r="EH593" s="46"/>
      <c r="EI593" s="46"/>
      <c r="EJ593" s="46"/>
      <c r="EK593" s="46"/>
      <c r="EL593" s="46"/>
      <c r="EM593" s="46"/>
      <c r="EN593" s="46"/>
      <c r="EO593" s="46"/>
      <c r="EP593" s="46"/>
      <c r="EQ593" s="46"/>
      <c r="ER593" s="46"/>
      <c r="ES593" s="46"/>
      <c r="ET593" s="46"/>
      <c r="EU593" s="46"/>
      <c r="EV593" s="46"/>
      <c r="EW593" s="49"/>
      <c r="EX593" s="46"/>
      <c r="EY593" s="46"/>
      <c r="EZ593" s="46"/>
      <c r="FA593" s="49"/>
      <c r="FB593" s="46"/>
      <c r="FC593" s="46"/>
      <c r="FD593" s="46"/>
      <c r="FE593" s="49"/>
      <c r="FF593" s="46"/>
      <c r="FG593" s="46"/>
      <c r="FH593" s="46"/>
      <c r="FI593" s="46"/>
      <c r="FJ593" s="46"/>
    </row>
    <row r="594" spans="1:166" ht="15" customHeight="1">
      <c r="A594" s="46">
        <v>590</v>
      </c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46"/>
      <c r="CG594" s="46"/>
      <c r="CH594" s="46"/>
      <c r="CI594" s="46"/>
      <c r="CJ594" s="46"/>
      <c r="CK594" s="46"/>
      <c r="CL594" s="46"/>
      <c r="CM594" s="46"/>
      <c r="CN594" s="46"/>
      <c r="CO594" s="46"/>
      <c r="CP594" s="46"/>
      <c r="CQ594" s="46"/>
      <c r="CR594" s="46"/>
      <c r="CS594" s="46"/>
      <c r="CT594" s="46"/>
      <c r="CU594" s="46"/>
      <c r="CV594" s="46"/>
      <c r="CW594" s="46"/>
      <c r="CX594" s="46"/>
      <c r="CY594" s="46"/>
      <c r="CZ594" s="46"/>
      <c r="DA594" s="46"/>
      <c r="DB594" s="46"/>
      <c r="DC594" s="46"/>
      <c r="DD594" s="46"/>
      <c r="DE594" s="46"/>
      <c r="DF594" s="46"/>
      <c r="DG594" s="46"/>
      <c r="DH594" s="46"/>
      <c r="DI594" s="46"/>
      <c r="DJ594" s="46"/>
      <c r="DK594" s="46"/>
      <c r="DL594" s="46"/>
      <c r="DM594" s="46"/>
      <c r="DN594" s="46"/>
      <c r="DO594" s="46"/>
      <c r="DP594" s="46"/>
      <c r="DQ594" s="46"/>
      <c r="DR594" s="46"/>
      <c r="DS594" s="46"/>
      <c r="DT594" s="46"/>
      <c r="DU594" s="46"/>
      <c r="DV594" s="46"/>
      <c r="DW594" s="46"/>
      <c r="DX594" s="46"/>
      <c r="DY594" s="46"/>
      <c r="DZ594" s="46"/>
      <c r="EA594" s="46"/>
      <c r="EB594" s="46"/>
      <c r="EC594" s="46"/>
      <c r="ED594" s="46"/>
      <c r="EE594" s="46"/>
      <c r="EF594" s="46"/>
      <c r="EG594" s="46"/>
      <c r="EH594" s="46"/>
      <c r="EI594" s="46"/>
      <c r="EJ594" s="46"/>
      <c r="EK594" s="46"/>
      <c r="EL594" s="46"/>
      <c r="EM594" s="46"/>
      <c r="EN594" s="46"/>
      <c r="EO594" s="46"/>
      <c r="EP594" s="46"/>
      <c r="EQ594" s="46"/>
      <c r="ER594" s="46"/>
      <c r="ES594" s="46"/>
      <c r="ET594" s="46"/>
      <c r="EU594" s="46"/>
      <c r="EV594" s="46"/>
      <c r="EW594" s="49"/>
      <c r="EX594" s="46"/>
      <c r="EY594" s="46"/>
      <c r="EZ594" s="46"/>
      <c r="FA594" s="49"/>
      <c r="FB594" s="46"/>
      <c r="FC594" s="46"/>
      <c r="FD594" s="46"/>
      <c r="FE594" s="49"/>
      <c r="FF594" s="46"/>
      <c r="FG594" s="46"/>
      <c r="FH594" s="46"/>
      <c r="FI594" s="46"/>
      <c r="FJ594" s="46"/>
    </row>
    <row r="595" spans="1:166" ht="15" customHeight="1">
      <c r="A595" s="46">
        <v>591</v>
      </c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46"/>
      <c r="CG595" s="46"/>
      <c r="CH595" s="46"/>
      <c r="CI595" s="46"/>
      <c r="CJ595" s="46"/>
      <c r="CK595" s="46"/>
      <c r="CL595" s="46"/>
      <c r="CM595" s="46"/>
      <c r="CN595" s="46"/>
      <c r="CO595" s="46"/>
      <c r="CP595" s="46"/>
      <c r="CQ595" s="46"/>
      <c r="CR595" s="46"/>
      <c r="CS595" s="46"/>
      <c r="CT595" s="46"/>
      <c r="CU595" s="46"/>
      <c r="CV595" s="46"/>
      <c r="CW595" s="46"/>
      <c r="CX595" s="46"/>
      <c r="CY595" s="46"/>
      <c r="CZ595" s="46"/>
      <c r="DA595" s="46"/>
      <c r="DB595" s="46"/>
      <c r="DC595" s="46"/>
      <c r="DD595" s="46"/>
      <c r="DE595" s="46"/>
      <c r="DF595" s="46"/>
      <c r="DG595" s="46"/>
      <c r="DH595" s="46"/>
      <c r="DI595" s="46"/>
      <c r="DJ595" s="46"/>
      <c r="DK595" s="46"/>
      <c r="DL595" s="46"/>
      <c r="DM595" s="46"/>
      <c r="DN595" s="46"/>
      <c r="DO595" s="46"/>
      <c r="DP595" s="46"/>
      <c r="DQ595" s="46"/>
      <c r="DR595" s="46"/>
      <c r="DS595" s="46"/>
      <c r="DT595" s="46"/>
      <c r="DU595" s="46"/>
      <c r="DV595" s="46"/>
      <c r="DW595" s="46"/>
      <c r="DX595" s="46"/>
      <c r="DY595" s="46"/>
      <c r="DZ595" s="46"/>
      <c r="EA595" s="46"/>
      <c r="EB595" s="46"/>
      <c r="EC595" s="46"/>
      <c r="ED595" s="46"/>
      <c r="EE595" s="46"/>
      <c r="EF595" s="46"/>
      <c r="EG595" s="46"/>
      <c r="EH595" s="46"/>
      <c r="EI595" s="46"/>
      <c r="EJ595" s="46"/>
      <c r="EK595" s="46"/>
      <c r="EL595" s="46"/>
      <c r="EM595" s="46"/>
      <c r="EN595" s="46"/>
      <c r="EO595" s="46"/>
      <c r="EP595" s="46"/>
      <c r="EQ595" s="46"/>
      <c r="ER595" s="46"/>
      <c r="ES595" s="46"/>
      <c r="ET595" s="46"/>
      <c r="EU595" s="46"/>
      <c r="EV595" s="46"/>
      <c r="EW595" s="49"/>
      <c r="EX595" s="46"/>
      <c r="EY595" s="46"/>
      <c r="EZ595" s="46"/>
      <c r="FA595" s="49"/>
      <c r="FB595" s="46"/>
      <c r="FC595" s="46"/>
      <c r="FD595" s="46"/>
      <c r="FE595" s="49"/>
      <c r="FF595" s="46"/>
      <c r="FG595" s="46"/>
      <c r="FH595" s="46"/>
      <c r="FI595" s="46"/>
      <c r="FJ595" s="46"/>
    </row>
    <row r="596" spans="1:166" ht="15" customHeight="1">
      <c r="A596" s="46">
        <v>592</v>
      </c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46"/>
      <c r="CG596" s="46"/>
      <c r="CH596" s="46"/>
      <c r="CI596" s="46"/>
      <c r="CJ596" s="46"/>
      <c r="CK596" s="46"/>
      <c r="CL596" s="46"/>
      <c r="CM596" s="46"/>
      <c r="CN596" s="46"/>
      <c r="CO596" s="46"/>
      <c r="CP596" s="46"/>
      <c r="CQ596" s="46"/>
      <c r="CR596" s="46"/>
      <c r="CS596" s="46"/>
      <c r="CT596" s="46"/>
      <c r="CU596" s="46"/>
      <c r="CV596" s="46"/>
      <c r="CW596" s="46"/>
      <c r="CX596" s="46"/>
      <c r="CY596" s="46"/>
      <c r="CZ596" s="46"/>
      <c r="DA596" s="46"/>
      <c r="DB596" s="46"/>
      <c r="DC596" s="46"/>
      <c r="DD596" s="46"/>
      <c r="DE596" s="46"/>
      <c r="DF596" s="46"/>
      <c r="DG596" s="46"/>
      <c r="DH596" s="46"/>
      <c r="DI596" s="46"/>
      <c r="DJ596" s="46"/>
      <c r="DK596" s="46"/>
      <c r="DL596" s="46"/>
      <c r="DM596" s="46"/>
      <c r="DN596" s="46"/>
      <c r="DO596" s="46"/>
      <c r="DP596" s="46"/>
      <c r="DQ596" s="46"/>
      <c r="DR596" s="46"/>
      <c r="DS596" s="46"/>
      <c r="DT596" s="46"/>
      <c r="DU596" s="46"/>
      <c r="DV596" s="46"/>
      <c r="DW596" s="46"/>
      <c r="DX596" s="46"/>
      <c r="DY596" s="46"/>
      <c r="DZ596" s="46"/>
      <c r="EA596" s="46"/>
      <c r="EB596" s="46"/>
      <c r="EC596" s="46"/>
      <c r="ED596" s="46"/>
      <c r="EE596" s="46"/>
      <c r="EF596" s="46"/>
      <c r="EG596" s="46"/>
      <c r="EH596" s="46"/>
      <c r="EI596" s="46"/>
      <c r="EJ596" s="46"/>
      <c r="EK596" s="46"/>
      <c r="EL596" s="46"/>
      <c r="EM596" s="46"/>
      <c r="EN596" s="46"/>
      <c r="EO596" s="46"/>
      <c r="EP596" s="46"/>
      <c r="EQ596" s="46"/>
      <c r="ER596" s="46"/>
      <c r="ES596" s="46"/>
      <c r="ET596" s="46"/>
      <c r="EU596" s="46"/>
      <c r="EV596" s="46"/>
      <c r="EW596" s="49"/>
      <c r="EX596" s="46"/>
      <c r="EY596" s="46"/>
      <c r="EZ596" s="46"/>
      <c r="FA596" s="49"/>
      <c r="FB596" s="46"/>
      <c r="FC596" s="46"/>
      <c r="FD596" s="46"/>
      <c r="FE596" s="49"/>
      <c r="FF596" s="46"/>
      <c r="FG596" s="46"/>
      <c r="FH596" s="46"/>
      <c r="FI596" s="46"/>
      <c r="FJ596" s="46"/>
    </row>
    <row r="597" spans="1:166" ht="15" customHeight="1">
      <c r="A597" s="46">
        <v>593</v>
      </c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46"/>
      <c r="CG597" s="46"/>
      <c r="CH597" s="46"/>
      <c r="CI597" s="46"/>
      <c r="CJ597" s="46"/>
      <c r="CK597" s="46"/>
      <c r="CL597" s="46"/>
      <c r="CM597" s="46"/>
      <c r="CN597" s="46"/>
      <c r="CO597" s="46"/>
      <c r="CP597" s="46"/>
      <c r="CQ597" s="46"/>
      <c r="CR597" s="46"/>
      <c r="CS597" s="46"/>
      <c r="CT597" s="46"/>
      <c r="CU597" s="46"/>
      <c r="CV597" s="46"/>
      <c r="CW597" s="46"/>
      <c r="CX597" s="46"/>
      <c r="CY597" s="46"/>
      <c r="CZ597" s="46"/>
      <c r="DA597" s="46"/>
      <c r="DB597" s="46"/>
      <c r="DC597" s="46"/>
      <c r="DD597" s="46"/>
      <c r="DE597" s="46"/>
      <c r="DF597" s="46"/>
      <c r="DG597" s="46"/>
      <c r="DH597" s="46"/>
      <c r="DI597" s="46"/>
      <c r="DJ597" s="46"/>
      <c r="DK597" s="46"/>
      <c r="DL597" s="46"/>
      <c r="DM597" s="46"/>
      <c r="DN597" s="46"/>
      <c r="DO597" s="46"/>
      <c r="DP597" s="46"/>
      <c r="DQ597" s="46"/>
      <c r="DR597" s="46"/>
      <c r="DS597" s="46"/>
      <c r="DT597" s="46"/>
      <c r="DU597" s="46"/>
      <c r="DV597" s="46"/>
      <c r="DW597" s="46"/>
      <c r="DX597" s="46"/>
      <c r="DY597" s="46"/>
      <c r="DZ597" s="46"/>
      <c r="EA597" s="46"/>
      <c r="EB597" s="46"/>
      <c r="EC597" s="46"/>
      <c r="ED597" s="46"/>
      <c r="EE597" s="46"/>
      <c r="EF597" s="46"/>
      <c r="EG597" s="46"/>
      <c r="EH597" s="46"/>
      <c r="EI597" s="46"/>
      <c r="EJ597" s="46"/>
      <c r="EK597" s="46"/>
      <c r="EL597" s="46"/>
      <c r="EM597" s="46"/>
      <c r="EN597" s="46"/>
      <c r="EO597" s="46"/>
      <c r="EP597" s="46"/>
      <c r="EQ597" s="46"/>
      <c r="ER597" s="46"/>
      <c r="ES597" s="46"/>
      <c r="ET597" s="46"/>
      <c r="EU597" s="46"/>
      <c r="EV597" s="46"/>
      <c r="EW597" s="49"/>
      <c r="EX597" s="46"/>
      <c r="EY597" s="46"/>
      <c r="EZ597" s="46"/>
      <c r="FA597" s="49"/>
      <c r="FB597" s="46"/>
      <c r="FC597" s="46"/>
      <c r="FD597" s="46"/>
      <c r="FE597" s="49"/>
      <c r="FF597" s="46"/>
      <c r="FG597" s="46"/>
      <c r="FH597" s="46"/>
      <c r="FI597" s="46"/>
      <c r="FJ597" s="46"/>
    </row>
    <row r="598" spans="1:166" ht="15" customHeight="1">
      <c r="A598" s="46">
        <v>594</v>
      </c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  <c r="CE598" s="46"/>
      <c r="CF598" s="46"/>
      <c r="CG598" s="46"/>
      <c r="CH598" s="46"/>
      <c r="CI598" s="46"/>
      <c r="CJ598" s="46"/>
      <c r="CK598" s="46"/>
      <c r="CL598" s="46"/>
      <c r="CM598" s="46"/>
      <c r="CN598" s="46"/>
      <c r="CO598" s="46"/>
      <c r="CP598" s="46"/>
      <c r="CQ598" s="46"/>
      <c r="CR598" s="46"/>
      <c r="CS598" s="46"/>
      <c r="CT598" s="46"/>
      <c r="CU598" s="46"/>
      <c r="CV598" s="46"/>
      <c r="CW598" s="46"/>
      <c r="CX598" s="46"/>
      <c r="CY598" s="46"/>
      <c r="CZ598" s="46"/>
      <c r="DA598" s="46"/>
      <c r="DB598" s="46"/>
      <c r="DC598" s="46"/>
      <c r="DD598" s="46"/>
      <c r="DE598" s="46"/>
      <c r="DF598" s="46"/>
      <c r="DG598" s="46"/>
      <c r="DH598" s="46"/>
      <c r="DI598" s="46"/>
      <c r="DJ598" s="46"/>
      <c r="DK598" s="46"/>
      <c r="DL598" s="46"/>
      <c r="DM598" s="46"/>
      <c r="DN598" s="46"/>
      <c r="DO598" s="46"/>
      <c r="DP598" s="46"/>
      <c r="DQ598" s="46"/>
      <c r="DR598" s="46"/>
      <c r="DS598" s="46"/>
      <c r="DT598" s="46"/>
      <c r="DU598" s="46"/>
      <c r="DV598" s="46"/>
      <c r="DW598" s="46"/>
      <c r="DX598" s="46"/>
      <c r="DY598" s="46"/>
      <c r="DZ598" s="46"/>
      <c r="EA598" s="46"/>
      <c r="EB598" s="46"/>
      <c r="EC598" s="46"/>
      <c r="ED598" s="46"/>
      <c r="EE598" s="46"/>
      <c r="EF598" s="46"/>
      <c r="EG598" s="46"/>
      <c r="EH598" s="46"/>
      <c r="EI598" s="46"/>
      <c r="EJ598" s="46"/>
      <c r="EK598" s="46"/>
      <c r="EL598" s="46"/>
      <c r="EM598" s="46"/>
      <c r="EN598" s="46"/>
      <c r="EO598" s="46"/>
      <c r="EP598" s="46"/>
      <c r="EQ598" s="46"/>
      <c r="ER598" s="46"/>
      <c r="ES598" s="46"/>
      <c r="ET598" s="46"/>
      <c r="EU598" s="46"/>
      <c r="EV598" s="46"/>
      <c r="EW598" s="49"/>
      <c r="EX598" s="46"/>
      <c r="EY598" s="46"/>
      <c r="EZ598" s="46"/>
      <c r="FA598" s="49"/>
      <c r="FB598" s="46"/>
      <c r="FC598" s="46"/>
      <c r="FD598" s="46"/>
      <c r="FE598" s="49"/>
      <c r="FF598" s="46"/>
      <c r="FG598" s="46"/>
      <c r="FH598" s="46"/>
      <c r="FI598" s="46"/>
      <c r="FJ598" s="46"/>
    </row>
    <row r="599" spans="1:166" ht="15" customHeight="1">
      <c r="A599" s="46">
        <v>595</v>
      </c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/>
      <c r="BZ599" s="46"/>
      <c r="CA599" s="46"/>
      <c r="CB599" s="46"/>
      <c r="CC599" s="46"/>
      <c r="CD599" s="46"/>
      <c r="CE599" s="46"/>
      <c r="CF599" s="46"/>
      <c r="CG599" s="46"/>
      <c r="CH599" s="46"/>
      <c r="CI599" s="46"/>
      <c r="CJ599" s="46"/>
      <c r="CK599" s="46"/>
      <c r="CL599" s="46"/>
      <c r="CM599" s="46"/>
      <c r="CN599" s="46"/>
      <c r="CO599" s="46"/>
      <c r="CP599" s="46"/>
      <c r="CQ599" s="46"/>
      <c r="CR599" s="46"/>
      <c r="CS599" s="46"/>
      <c r="CT599" s="46"/>
      <c r="CU599" s="46"/>
      <c r="CV599" s="46"/>
      <c r="CW599" s="46"/>
      <c r="CX599" s="46"/>
      <c r="CY599" s="46"/>
      <c r="CZ599" s="46"/>
      <c r="DA599" s="46"/>
      <c r="DB599" s="46"/>
      <c r="DC599" s="46"/>
      <c r="DD599" s="46"/>
      <c r="DE599" s="46"/>
      <c r="DF599" s="46"/>
      <c r="DG599" s="46"/>
      <c r="DH599" s="46"/>
      <c r="DI599" s="46"/>
      <c r="DJ599" s="46"/>
      <c r="DK599" s="46"/>
      <c r="DL599" s="46"/>
      <c r="DM599" s="46"/>
      <c r="DN599" s="46"/>
      <c r="DO599" s="46"/>
      <c r="DP599" s="46"/>
      <c r="DQ599" s="46"/>
      <c r="DR599" s="46"/>
      <c r="DS599" s="46"/>
      <c r="DT599" s="46"/>
      <c r="DU599" s="46"/>
      <c r="DV599" s="46"/>
      <c r="DW599" s="46"/>
      <c r="DX599" s="46"/>
      <c r="DY599" s="46"/>
      <c r="DZ599" s="46"/>
      <c r="EA599" s="46"/>
      <c r="EB599" s="46"/>
      <c r="EC599" s="46"/>
      <c r="ED599" s="46"/>
      <c r="EE599" s="46"/>
      <c r="EF599" s="46"/>
      <c r="EG599" s="46"/>
      <c r="EH599" s="46"/>
      <c r="EI599" s="46"/>
      <c r="EJ599" s="46"/>
      <c r="EK599" s="46"/>
      <c r="EL599" s="46"/>
      <c r="EM599" s="46"/>
      <c r="EN599" s="46"/>
      <c r="EO599" s="46"/>
      <c r="EP599" s="46"/>
      <c r="EQ599" s="46"/>
      <c r="ER599" s="46"/>
      <c r="ES599" s="46"/>
      <c r="ET599" s="46"/>
      <c r="EU599" s="46"/>
      <c r="EV599" s="46"/>
      <c r="EW599" s="49"/>
      <c r="EX599" s="46"/>
      <c r="EY599" s="46"/>
      <c r="EZ599" s="46"/>
      <c r="FA599" s="49"/>
      <c r="FB599" s="46"/>
      <c r="FC599" s="46"/>
      <c r="FD599" s="46"/>
      <c r="FE599" s="49"/>
      <c r="FF599" s="46"/>
      <c r="FG599" s="46"/>
      <c r="FH599" s="46"/>
      <c r="FI599" s="46"/>
      <c r="FJ599" s="46"/>
    </row>
    <row r="600" spans="1:166" ht="15" customHeight="1">
      <c r="A600" s="46">
        <v>596</v>
      </c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46"/>
      <c r="CG600" s="46"/>
      <c r="CH600" s="46"/>
      <c r="CI600" s="46"/>
      <c r="CJ600" s="46"/>
      <c r="CK600" s="46"/>
      <c r="CL600" s="46"/>
      <c r="CM600" s="46"/>
      <c r="CN600" s="46"/>
      <c r="CO600" s="46"/>
      <c r="CP600" s="46"/>
      <c r="CQ600" s="46"/>
      <c r="CR600" s="46"/>
      <c r="CS600" s="46"/>
      <c r="CT600" s="46"/>
      <c r="CU600" s="46"/>
      <c r="CV600" s="46"/>
      <c r="CW600" s="46"/>
      <c r="CX600" s="46"/>
      <c r="CY600" s="46"/>
      <c r="CZ600" s="46"/>
      <c r="DA600" s="46"/>
      <c r="DB600" s="46"/>
      <c r="DC600" s="46"/>
      <c r="DD600" s="46"/>
      <c r="DE600" s="46"/>
      <c r="DF600" s="46"/>
      <c r="DG600" s="46"/>
      <c r="DH600" s="46"/>
      <c r="DI600" s="46"/>
      <c r="DJ600" s="46"/>
      <c r="DK600" s="46"/>
      <c r="DL600" s="46"/>
      <c r="DM600" s="46"/>
      <c r="DN600" s="46"/>
      <c r="DO600" s="46"/>
      <c r="DP600" s="46"/>
      <c r="DQ600" s="46"/>
      <c r="DR600" s="46"/>
      <c r="DS600" s="46"/>
      <c r="DT600" s="46"/>
      <c r="DU600" s="46"/>
      <c r="DV600" s="46"/>
      <c r="DW600" s="46"/>
      <c r="DX600" s="46"/>
      <c r="DY600" s="46"/>
      <c r="DZ600" s="46"/>
      <c r="EA600" s="46"/>
      <c r="EB600" s="46"/>
      <c r="EC600" s="46"/>
      <c r="ED600" s="46"/>
      <c r="EE600" s="46"/>
      <c r="EF600" s="46"/>
      <c r="EG600" s="46"/>
      <c r="EH600" s="46"/>
      <c r="EI600" s="46"/>
      <c r="EJ600" s="46"/>
      <c r="EK600" s="46"/>
      <c r="EL600" s="46"/>
      <c r="EM600" s="46"/>
      <c r="EN600" s="46"/>
      <c r="EO600" s="46"/>
      <c r="EP600" s="46"/>
      <c r="EQ600" s="46"/>
      <c r="ER600" s="46"/>
      <c r="ES600" s="46"/>
      <c r="ET600" s="46"/>
      <c r="EU600" s="46"/>
      <c r="EV600" s="46"/>
      <c r="EW600" s="49"/>
      <c r="EX600" s="46"/>
      <c r="EY600" s="46"/>
      <c r="EZ600" s="46"/>
      <c r="FA600" s="49"/>
      <c r="FB600" s="46"/>
      <c r="FC600" s="46"/>
      <c r="FD600" s="46"/>
      <c r="FE600" s="49"/>
      <c r="FF600" s="46"/>
      <c r="FG600" s="46"/>
      <c r="FH600" s="46"/>
      <c r="FI600" s="46"/>
      <c r="FJ600" s="46"/>
    </row>
    <row r="601" spans="1:166" ht="15" customHeight="1">
      <c r="A601" s="46">
        <v>597</v>
      </c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  <c r="CE601" s="46"/>
      <c r="CF601" s="46"/>
      <c r="CG601" s="46"/>
      <c r="CH601" s="46"/>
      <c r="CI601" s="46"/>
      <c r="CJ601" s="46"/>
      <c r="CK601" s="46"/>
      <c r="CL601" s="46"/>
      <c r="CM601" s="46"/>
      <c r="CN601" s="46"/>
      <c r="CO601" s="46"/>
      <c r="CP601" s="46"/>
      <c r="CQ601" s="46"/>
      <c r="CR601" s="46"/>
      <c r="CS601" s="46"/>
      <c r="CT601" s="46"/>
      <c r="CU601" s="46"/>
      <c r="CV601" s="46"/>
      <c r="CW601" s="46"/>
      <c r="CX601" s="46"/>
      <c r="CY601" s="46"/>
      <c r="CZ601" s="46"/>
      <c r="DA601" s="46"/>
      <c r="DB601" s="46"/>
      <c r="DC601" s="46"/>
      <c r="DD601" s="46"/>
      <c r="DE601" s="46"/>
      <c r="DF601" s="46"/>
      <c r="DG601" s="46"/>
      <c r="DH601" s="46"/>
      <c r="DI601" s="46"/>
      <c r="DJ601" s="46"/>
      <c r="DK601" s="46"/>
      <c r="DL601" s="46"/>
      <c r="DM601" s="46"/>
      <c r="DN601" s="46"/>
      <c r="DO601" s="46"/>
      <c r="DP601" s="46"/>
      <c r="DQ601" s="46"/>
      <c r="DR601" s="46"/>
      <c r="DS601" s="46"/>
      <c r="DT601" s="46"/>
      <c r="DU601" s="46"/>
      <c r="DV601" s="46"/>
      <c r="DW601" s="46"/>
      <c r="DX601" s="46"/>
      <c r="DY601" s="46"/>
      <c r="DZ601" s="46"/>
      <c r="EA601" s="46"/>
      <c r="EB601" s="46"/>
      <c r="EC601" s="46"/>
      <c r="ED601" s="46"/>
      <c r="EE601" s="46"/>
      <c r="EF601" s="46"/>
      <c r="EG601" s="46"/>
      <c r="EH601" s="46"/>
      <c r="EI601" s="46"/>
      <c r="EJ601" s="46"/>
      <c r="EK601" s="46"/>
      <c r="EL601" s="46"/>
      <c r="EM601" s="46"/>
      <c r="EN601" s="46"/>
      <c r="EO601" s="46"/>
      <c r="EP601" s="46"/>
      <c r="EQ601" s="46"/>
      <c r="ER601" s="46"/>
      <c r="ES601" s="46"/>
      <c r="ET601" s="46"/>
      <c r="EU601" s="46"/>
      <c r="EV601" s="46"/>
      <c r="EW601" s="49"/>
      <c r="EX601" s="46"/>
      <c r="EY601" s="46"/>
      <c r="EZ601" s="46"/>
      <c r="FA601" s="49"/>
      <c r="FB601" s="46"/>
      <c r="FC601" s="46"/>
      <c r="FD601" s="46"/>
      <c r="FE601" s="49"/>
      <c r="FF601" s="46"/>
      <c r="FG601" s="46"/>
      <c r="FH601" s="46"/>
      <c r="FI601" s="46"/>
      <c r="FJ601" s="46"/>
    </row>
    <row r="602" spans="1:166" ht="15" customHeight="1">
      <c r="A602" s="46">
        <v>598</v>
      </c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  <c r="CE602" s="46"/>
      <c r="CF602" s="46"/>
      <c r="CG602" s="46"/>
      <c r="CH602" s="46"/>
      <c r="CI602" s="46"/>
      <c r="CJ602" s="46"/>
      <c r="CK602" s="46"/>
      <c r="CL602" s="46"/>
      <c r="CM602" s="46"/>
      <c r="CN602" s="46"/>
      <c r="CO602" s="46"/>
      <c r="CP602" s="46"/>
      <c r="CQ602" s="46"/>
      <c r="CR602" s="46"/>
      <c r="CS602" s="46"/>
      <c r="CT602" s="46"/>
      <c r="CU602" s="46"/>
      <c r="CV602" s="46"/>
      <c r="CW602" s="46"/>
      <c r="CX602" s="46"/>
      <c r="CY602" s="46"/>
      <c r="CZ602" s="46"/>
      <c r="DA602" s="46"/>
      <c r="DB602" s="46"/>
      <c r="DC602" s="46"/>
      <c r="DD602" s="46"/>
      <c r="DE602" s="46"/>
      <c r="DF602" s="46"/>
      <c r="DG602" s="46"/>
      <c r="DH602" s="46"/>
      <c r="DI602" s="46"/>
      <c r="DJ602" s="46"/>
      <c r="DK602" s="46"/>
      <c r="DL602" s="46"/>
      <c r="DM602" s="46"/>
      <c r="DN602" s="46"/>
      <c r="DO602" s="46"/>
      <c r="DP602" s="46"/>
      <c r="DQ602" s="46"/>
      <c r="DR602" s="46"/>
      <c r="DS602" s="46"/>
      <c r="DT602" s="46"/>
      <c r="DU602" s="46"/>
      <c r="DV602" s="46"/>
      <c r="DW602" s="46"/>
      <c r="DX602" s="46"/>
      <c r="DY602" s="46"/>
      <c r="DZ602" s="46"/>
      <c r="EA602" s="46"/>
      <c r="EB602" s="46"/>
      <c r="EC602" s="46"/>
      <c r="ED602" s="46"/>
      <c r="EE602" s="46"/>
      <c r="EF602" s="46"/>
      <c r="EG602" s="46"/>
      <c r="EH602" s="46"/>
      <c r="EI602" s="46"/>
      <c r="EJ602" s="46"/>
      <c r="EK602" s="46"/>
      <c r="EL602" s="46"/>
      <c r="EM602" s="46"/>
      <c r="EN602" s="46"/>
      <c r="EO602" s="46"/>
      <c r="EP602" s="46"/>
      <c r="EQ602" s="46"/>
      <c r="ER602" s="46"/>
      <c r="ES602" s="46"/>
      <c r="ET602" s="46"/>
      <c r="EU602" s="46"/>
      <c r="EV602" s="46"/>
      <c r="EW602" s="49"/>
      <c r="EX602" s="46"/>
      <c r="EY602" s="46"/>
      <c r="EZ602" s="46"/>
      <c r="FA602" s="49"/>
      <c r="FB602" s="46"/>
      <c r="FC602" s="46"/>
      <c r="FD602" s="46"/>
      <c r="FE602" s="49"/>
      <c r="FF602" s="46"/>
      <c r="FG602" s="46"/>
      <c r="FH602" s="46"/>
      <c r="FI602" s="46"/>
      <c r="FJ602" s="46"/>
    </row>
    <row r="603" spans="1:166" ht="15" customHeight="1">
      <c r="A603" s="46">
        <v>599</v>
      </c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  <c r="CE603" s="46"/>
      <c r="CF603" s="46"/>
      <c r="CG603" s="46"/>
      <c r="CH603" s="46"/>
      <c r="CI603" s="46"/>
      <c r="CJ603" s="46"/>
      <c r="CK603" s="46"/>
      <c r="CL603" s="46"/>
      <c r="CM603" s="46"/>
      <c r="CN603" s="46"/>
      <c r="CO603" s="46"/>
      <c r="CP603" s="46"/>
      <c r="CQ603" s="46"/>
      <c r="CR603" s="46"/>
      <c r="CS603" s="46"/>
      <c r="CT603" s="46"/>
      <c r="CU603" s="46"/>
      <c r="CV603" s="46"/>
      <c r="CW603" s="46"/>
      <c r="CX603" s="46"/>
      <c r="CY603" s="46"/>
      <c r="CZ603" s="46"/>
      <c r="DA603" s="46"/>
      <c r="DB603" s="46"/>
      <c r="DC603" s="46"/>
      <c r="DD603" s="46"/>
      <c r="DE603" s="46"/>
      <c r="DF603" s="46"/>
      <c r="DG603" s="46"/>
      <c r="DH603" s="46"/>
      <c r="DI603" s="46"/>
      <c r="DJ603" s="46"/>
      <c r="DK603" s="46"/>
      <c r="DL603" s="46"/>
      <c r="DM603" s="46"/>
      <c r="DN603" s="46"/>
      <c r="DO603" s="46"/>
      <c r="DP603" s="46"/>
      <c r="DQ603" s="46"/>
      <c r="DR603" s="46"/>
      <c r="DS603" s="46"/>
      <c r="DT603" s="46"/>
      <c r="DU603" s="46"/>
      <c r="DV603" s="46"/>
      <c r="DW603" s="46"/>
      <c r="DX603" s="46"/>
      <c r="DY603" s="46"/>
      <c r="DZ603" s="46"/>
      <c r="EA603" s="46"/>
      <c r="EB603" s="46"/>
      <c r="EC603" s="46"/>
      <c r="ED603" s="46"/>
      <c r="EE603" s="46"/>
      <c r="EF603" s="46"/>
      <c r="EG603" s="46"/>
      <c r="EH603" s="46"/>
      <c r="EI603" s="46"/>
      <c r="EJ603" s="46"/>
      <c r="EK603" s="46"/>
      <c r="EL603" s="46"/>
      <c r="EM603" s="46"/>
      <c r="EN603" s="46"/>
      <c r="EO603" s="46"/>
      <c r="EP603" s="46"/>
      <c r="EQ603" s="46"/>
      <c r="ER603" s="46"/>
      <c r="ES603" s="46"/>
      <c r="ET603" s="46"/>
      <c r="EU603" s="46"/>
      <c r="EV603" s="46"/>
      <c r="EW603" s="49"/>
      <c r="EX603" s="46"/>
      <c r="EY603" s="46"/>
      <c r="EZ603" s="46"/>
      <c r="FA603" s="49"/>
      <c r="FB603" s="46"/>
      <c r="FC603" s="46"/>
      <c r="FD603" s="46"/>
      <c r="FE603" s="49"/>
      <c r="FF603" s="46"/>
      <c r="FG603" s="46"/>
      <c r="FH603" s="46"/>
      <c r="FI603" s="46"/>
      <c r="FJ603" s="46"/>
    </row>
    <row r="604" spans="1:166" ht="15" customHeight="1">
      <c r="A604" s="46">
        <v>600</v>
      </c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  <c r="CE604" s="46"/>
      <c r="CF604" s="46"/>
      <c r="CG604" s="46"/>
      <c r="CH604" s="46"/>
      <c r="CI604" s="46"/>
      <c r="CJ604" s="46"/>
      <c r="CK604" s="46"/>
      <c r="CL604" s="46"/>
      <c r="CM604" s="46"/>
      <c r="CN604" s="46"/>
      <c r="CO604" s="46"/>
      <c r="CP604" s="46"/>
      <c r="CQ604" s="46"/>
      <c r="CR604" s="46"/>
      <c r="CS604" s="46"/>
      <c r="CT604" s="46"/>
      <c r="CU604" s="46"/>
      <c r="CV604" s="46"/>
      <c r="CW604" s="46"/>
      <c r="CX604" s="46"/>
      <c r="CY604" s="46"/>
      <c r="CZ604" s="46"/>
      <c r="DA604" s="46"/>
      <c r="DB604" s="46"/>
      <c r="DC604" s="46"/>
      <c r="DD604" s="46"/>
      <c r="DE604" s="46"/>
      <c r="DF604" s="46"/>
      <c r="DG604" s="46"/>
      <c r="DH604" s="46"/>
      <c r="DI604" s="46"/>
      <c r="DJ604" s="46"/>
      <c r="DK604" s="46"/>
      <c r="DL604" s="46"/>
      <c r="DM604" s="46"/>
      <c r="DN604" s="46"/>
      <c r="DO604" s="46"/>
      <c r="DP604" s="46"/>
      <c r="DQ604" s="46"/>
      <c r="DR604" s="46"/>
      <c r="DS604" s="46"/>
      <c r="DT604" s="46"/>
      <c r="DU604" s="46"/>
      <c r="DV604" s="46"/>
      <c r="DW604" s="46"/>
      <c r="DX604" s="46"/>
      <c r="DY604" s="46"/>
      <c r="DZ604" s="46"/>
      <c r="EA604" s="46"/>
      <c r="EB604" s="46"/>
      <c r="EC604" s="46"/>
      <c r="ED604" s="46"/>
      <c r="EE604" s="46"/>
      <c r="EF604" s="46"/>
      <c r="EG604" s="46"/>
      <c r="EH604" s="46"/>
      <c r="EI604" s="46"/>
      <c r="EJ604" s="46"/>
      <c r="EK604" s="46"/>
      <c r="EL604" s="46"/>
      <c r="EM604" s="46"/>
      <c r="EN604" s="46"/>
      <c r="EO604" s="46"/>
      <c r="EP604" s="46"/>
      <c r="EQ604" s="46"/>
      <c r="ER604" s="46"/>
      <c r="ES604" s="46"/>
      <c r="ET604" s="46"/>
      <c r="EU604" s="46"/>
      <c r="EV604" s="46"/>
      <c r="EW604" s="49"/>
      <c r="EX604" s="46"/>
      <c r="EY604" s="46"/>
      <c r="EZ604" s="46"/>
      <c r="FA604" s="49"/>
      <c r="FB604" s="46"/>
      <c r="FC604" s="46"/>
      <c r="FD604" s="46"/>
      <c r="FE604" s="49"/>
      <c r="FF604" s="46"/>
      <c r="FG604" s="46"/>
      <c r="FH604" s="46"/>
      <c r="FI604" s="46"/>
      <c r="FJ604" s="46"/>
    </row>
  </sheetData>
  <sheetProtection/>
  <mergeCells count="52">
    <mergeCell ref="EW1:FI1"/>
    <mergeCell ref="X1:BH1"/>
    <mergeCell ref="DE2:DG2"/>
    <mergeCell ref="DH2:DJ2"/>
    <mergeCell ref="DT1:EB2"/>
    <mergeCell ref="EC1:EK2"/>
    <mergeCell ref="EW2:EZ2"/>
    <mergeCell ref="FA2:FD2"/>
    <mergeCell ref="CJ1:DJ1"/>
    <mergeCell ref="CJ2:CL2"/>
    <mergeCell ref="CM2:CO2"/>
    <mergeCell ref="CP2:CR2"/>
    <mergeCell ref="CV2:CX2"/>
    <mergeCell ref="CY2:DA2"/>
    <mergeCell ref="DB2:DD2"/>
    <mergeCell ref="FE2:FH2"/>
    <mergeCell ref="AO2:AR2"/>
    <mergeCell ref="AS2:AV2"/>
    <mergeCell ref="AW2:AZ2"/>
    <mergeCell ref="BA2:BD2"/>
    <mergeCell ref="BE2:BH2"/>
    <mergeCell ref="A1:A3"/>
    <mergeCell ref="B1:B3"/>
    <mergeCell ref="C1:C3"/>
    <mergeCell ref="D1:D3"/>
    <mergeCell ref="E1:E3"/>
    <mergeCell ref="F1:F3"/>
    <mergeCell ref="EL1:EL3"/>
    <mergeCell ref="EM1:EV2"/>
    <mergeCell ref="FI2:FI3"/>
    <mergeCell ref="FJ1:FJ3"/>
    <mergeCell ref="G1:I2"/>
    <mergeCell ref="J1:L2"/>
    <mergeCell ref="M1:O2"/>
    <mergeCell ref="P1:Q2"/>
    <mergeCell ref="R1:W2"/>
    <mergeCell ref="DK1:DS2"/>
    <mergeCell ref="X2:AB2"/>
    <mergeCell ref="AC2:AF2"/>
    <mergeCell ref="AG2:AJ2"/>
    <mergeCell ref="CS2:CU2"/>
    <mergeCell ref="AK2:AN2"/>
    <mergeCell ref="BI1:CI1"/>
    <mergeCell ref="BI2:BK2"/>
    <mergeCell ref="BL2:BN2"/>
    <mergeCell ref="BO2:BQ2"/>
    <mergeCell ref="BR2:BT2"/>
    <mergeCell ref="BU2:BW2"/>
    <mergeCell ref="BX2:BZ2"/>
    <mergeCell ref="CA2:CC2"/>
    <mergeCell ref="CD2:CF2"/>
    <mergeCell ref="CG2:C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野田学園</dc:creator>
  <cp:keywords/>
  <dc:description/>
  <cp:lastModifiedBy>津森 亮二</cp:lastModifiedBy>
  <cp:lastPrinted>2022-08-16T01:32:55Z</cp:lastPrinted>
  <dcterms:created xsi:type="dcterms:W3CDTF">2002-05-24T23:26:45Z</dcterms:created>
  <dcterms:modified xsi:type="dcterms:W3CDTF">2022-08-16T02:06:05Z</dcterms:modified>
  <cp:category/>
  <cp:version/>
  <cp:contentType/>
  <cp:contentStatus/>
</cp:coreProperties>
</file>